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V:\MMS-10 Kwalifikacja i ocena dostawcy\_Regulamin SKD\"/>
    </mc:Choice>
  </mc:AlternateContent>
  <xr:revisionPtr revIDLastSave="0" documentId="13_ncr:1_{D34BB454-6E03-4D31-AE9B-86C838222C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ruk" sheetId="2" r:id="rId1"/>
    <sheet name="Załącznik 2" sheetId="7" r:id="rId2"/>
  </sheets>
  <definedNames>
    <definedName name="_xlnm._FilterDatabase" localSheetId="1" hidden="1">'Załącznik 2'!$A$5:$AC$323</definedName>
    <definedName name="A.Materiały">'Załącznik 2'!$R$7:$R$10</definedName>
    <definedName name="B.Podzespoły">'Załącznik 2'!$R$62:$R$63</definedName>
    <definedName name="ędem">'Załącznik 2'!$O$169:$O$338</definedName>
    <definedName name="IONE">'Załącznik 2'!$O$9:$O$23</definedName>
    <definedName name="LEWY">'Załącznik 2'!$O$32:$O$43</definedName>
    <definedName name="_xlnm.Print_Area" localSheetId="1">'Załącznik 2'!$A$1:$L$340</definedName>
    <definedName name="onów">'Załącznik 2'!$O$64:$O$167</definedName>
    <definedName name="óżne">'Załącznik 2'!$O$45:$O$60</definedName>
    <definedName name="_xlnm.Print_Titles" localSheetId="1">'Załącznik 2'!$1:$5</definedName>
    <definedName name="UWKI">'Załącznik 2'!$O$25:$O$29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5" i="7" l="1"/>
  <c r="H326" i="7"/>
  <c r="H325" i="7"/>
  <c r="H324" i="7"/>
  <c r="H321" i="7"/>
  <c r="O8" i="7" l="1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7" i="7"/>
  <c r="O319" i="7" l="1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P323" i="7" l="1"/>
  <c r="P322" i="7"/>
  <c r="P321" i="7"/>
  <c r="P320" i="7"/>
  <c r="P319" i="7"/>
  <c r="P318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N168" i="7"/>
  <c r="P168" i="7" s="1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6" i="7"/>
  <c r="P65" i="7"/>
  <c r="P64" i="7"/>
  <c r="P63" i="7"/>
  <c r="N62" i="7"/>
  <c r="P62" i="7" s="1"/>
  <c r="P61" i="7"/>
  <c r="M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N44" i="7"/>
  <c r="P44" i="7" s="1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N30" i="7"/>
  <c r="P30" i="7" s="1"/>
  <c r="P29" i="7"/>
  <c r="P28" i="7"/>
  <c r="P27" i="7"/>
  <c r="P26" i="7"/>
  <c r="P25" i="7"/>
  <c r="N24" i="7"/>
  <c r="P24" i="7" s="1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N7" i="7"/>
  <c r="P7" i="7" s="1"/>
  <c r="M6" i="7"/>
  <c r="B175" i="2"/>
  <c r="B174" i="2"/>
  <c r="B173" i="2"/>
  <c r="B172" i="2"/>
  <c r="B158" i="2"/>
  <c r="C110" i="2"/>
  <c r="A57" i="2"/>
  <c r="A55" i="2"/>
  <c r="A51" i="2"/>
</calcChain>
</file>

<file path=xl/sharedStrings.xml><?xml version="1.0" encoding="utf-8"?>
<sst xmlns="http://schemas.openxmlformats.org/spreadsheetml/2006/main" count="2483" uniqueCount="639">
  <si>
    <t>WNIOSEK O DOPUSZCZENIE DO SYSTEMU KWALIFIKOWANIA DOSTAWCÓW</t>
  </si>
  <si>
    <t>Nazwa Dostawcy</t>
  </si>
  <si>
    <t>Adres dostawcy</t>
  </si>
  <si>
    <t>Charakter działalności</t>
  </si>
  <si>
    <t>Wielkość przedsiębiorstwa</t>
  </si>
  <si>
    <t>Numer wniosku (wypełnia PKP IC)</t>
  </si>
  <si>
    <t>SKŁADAM Wniosek o dopuszczenie do udziału w Systemie Kwalifikowania Dostawców.</t>
  </si>
  <si>
    <t>(Podpis/y i pieczęć osób wskazanych w dokumencie uprawniającym do występowania w obrocie prawnym lub posiadających stosowne pełnomocnictwa)</t>
  </si>
  <si>
    <t>Proszę wybrać</t>
  </si>
  <si>
    <t>Proszę podać</t>
  </si>
  <si>
    <t>Proszę podać (kraj, kod pocztowy, miejscowość, ulica, numer)</t>
  </si>
  <si>
    <t>Część 1 Dane Dostawcy</t>
  </si>
  <si>
    <t>1. Dane Ogólne</t>
  </si>
  <si>
    <t xml:space="preserve"> 1.1 Pełna nazwa firmy</t>
  </si>
  <si>
    <t xml:space="preserve"> 1.2 Forma Prawna</t>
  </si>
  <si>
    <t xml:space="preserve"> 1.3 Adres siedziby firmy</t>
  </si>
  <si>
    <t xml:space="preserve"> 1.4 Adres produkcji lub wykonania usługi (należy wskazać  wszystkie lokalizacje)</t>
  </si>
  <si>
    <t>Proszę podać wszystkie lokalizacje (kraj, kod pocztowy, miejscowość, ulica, numer)</t>
  </si>
  <si>
    <t xml:space="preserve"> 1.5 NIP</t>
  </si>
  <si>
    <t xml:space="preserve"> 1.6 REGON</t>
  </si>
  <si>
    <t xml:space="preserve"> 1.8 Adres email</t>
  </si>
  <si>
    <t xml:space="preserve"> 1.7 Nr Telefonu</t>
  </si>
  <si>
    <t>2. Kierownictwo</t>
  </si>
  <si>
    <t xml:space="preserve"> 2.1 Osoby reprezentujące  firmę zgodnie z KRS</t>
  </si>
  <si>
    <t xml:space="preserve"> 2.2 Osoby upoważnione do kontaktu w ramach audytu SKD</t>
  </si>
  <si>
    <t>Proszę Podać</t>
  </si>
  <si>
    <t>E-mail</t>
  </si>
  <si>
    <t>Telefon</t>
  </si>
  <si>
    <t>Imię i Nazwisko</t>
  </si>
  <si>
    <t xml:space="preserve"> 2.3  Osoba odpowiedzialna za obsługę klienta w ramach oferowanych produktów i usług</t>
  </si>
  <si>
    <t>3. Systemy zarządzania</t>
  </si>
  <si>
    <t>Wybierz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</si>
  <si>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</si>
  <si>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</si>
  <si>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</si>
  <si>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</si>
  <si>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</si>
  <si>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</si>
  <si>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</si>
  <si>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</si>
  <si>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</si>
  <si>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</si>
  <si>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PN-EN 15085</t>
  </si>
  <si>
    <t>PN-EN ISO 3834</t>
  </si>
  <si>
    <t>DIN 6701</t>
  </si>
  <si>
    <t>PN-EN ISO 9001</t>
  </si>
  <si>
    <t>PN-EN 17460</t>
  </si>
  <si>
    <t>Inne-wymienić</t>
  </si>
  <si>
    <t>3.1.11.</t>
  </si>
  <si>
    <t>3.1.12.</t>
  </si>
  <si>
    <t>3.1.13.</t>
  </si>
  <si>
    <t>PN-ISO 45001</t>
  </si>
  <si>
    <t>3.2.1.</t>
  </si>
  <si>
    <t>3.2.2.</t>
  </si>
  <si>
    <t>3.2.3.</t>
  </si>
  <si>
    <t>3.2.4.</t>
  </si>
  <si>
    <t>3.2.5.</t>
  </si>
  <si>
    <t>3.2.6.</t>
  </si>
  <si>
    <t>Część 2 Dopuszczenie Produktu/Usługi</t>
  </si>
  <si>
    <t>4.1.</t>
  </si>
  <si>
    <t>Lista oferowanych Produktów/Usług stosowanych w taborze kolejowym</t>
  </si>
  <si>
    <t>Produkt</t>
  </si>
  <si>
    <t>Kategoria</t>
  </si>
  <si>
    <t>Grupa</t>
  </si>
  <si>
    <t>Podgrupa</t>
  </si>
  <si>
    <t>Zakres</t>
  </si>
  <si>
    <t>Wykaz produktów oraz kategorii usług utrzymania pojazdów 
i podzespołów podlegających dopuszczeniu</t>
  </si>
  <si>
    <t xml:space="preserve">Wydanie </t>
  </si>
  <si>
    <t>Nazwa</t>
  </si>
  <si>
    <t>MPG</t>
  </si>
  <si>
    <t xml:space="preserve">A. </t>
  </si>
  <si>
    <t>-</t>
  </si>
  <si>
    <t>MATERIAŁY</t>
  </si>
  <si>
    <t xml:space="preserve"> WYROBY WALCOWANE I CIĄGNIONE</t>
  </si>
  <si>
    <t>1.</t>
  </si>
  <si>
    <t>Blachy i pręty stalowe przeznaczone na:</t>
  </si>
  <si>
    <t>1.1</t>
  </si>
  <si>
    <t>Części nośne ostoi i ram wózków , belki bujakowe i kołyski oraz wały prądnic głównych, przetwornic głównych i silników trakcyjnych</t>
  </si>
  <si>
    <t>3.1</t>
  </si>
  <si>
    <t>1.2</t>
  </si>
  <si>
    <t>Szkielety pudeł (słupki, krokwie), poszycie ścian i dachów pudeł, pomosty dachowe, podłogi stalowe klapy)</t>
  </si>
  <si>
    <t>1.3</t>
  </si>
  <si>
    <t>Widły maźnicze, koziołki resorowe</t>
  </si>
  <si>
    <t>1.4</t>
  </si>
  <si>
    <r>
      <t>Tarcze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 zderzakowe</t>
    </r>
  </si>
  <si>
    <t>1.5</t>
  </si>
  <si>
    <t>Części cięgłowo- dźwigniowe układu hamulcowego</t>
  </si>
  <si>
    <t>1.6</t>
  </si>
  <si>
    <t>Pozostałe części wchodzące w skład pojazdu</t>
  </si>
  <si>
    <t>2.</t>
  </si>
  <si>
    <t>Kształtowniki stalowe:</t>
  </si>
  <si>
    <t>2.1</t>
  </si>
  <si>
    <t>Profile walcowane na części nośne ostoi i ram wózków oraz belki bujakowe i kołyski</t>
  </si>
  <si>
    <t>2.2</t>
  </si>
  <si>
    <t xml:space="preserve"> Profile gięte na części nośne ostoi i ram wózków </t>
  </si>
  <si>
    <t>2.3</t>
  </si>
  <si>
    <t>3.</t>
  </si>
  <si>
    <t>Pręty, taśmy i druty ze stali sprężynowej przeznaczone na :</t>
  </si>
  <si>
    <t>Resory piórowe</t>
  </si>
  <si>
    <t>3.2</t>
  </si>
  <si>
    <t xml:space="preserve">Sprężyny: amortyzatorów urządzeń cięgłowych, zderzaków  i sprzęgów samoczynnych </t>
  </si>
  <si>
    <t>3.3</t>
  </si>
  <si>
    <t>Sprężyny śrubowe: układu sprężynowania, cylindrów hamulcowych, nastawiaczy klocków hamulcowych</t>
  </si>
  <si>
    <t>3.4</t>
  </si>
  <si>
    <t>ODKUWKI</t>
  </si>
  <si>
    <t>Koła monoblokowe oraz koła bose do zestawów kołowych, koła zębate do przekładni głównych</t>
  </si>
  <si>
    <t>Obręcze do zestawów kołowych</t>
  </si>
  <si>
    <t xml:space="preserve">Osie i wały do zestawów kołowych </t>
  </si>
  <si>
    <t>4.</t>
  </si>
  <si>
    <t xml:space="preserve">Rury na wały drążone </t>
  </si>
  <si>
    <t>5.</t>
  </si>
  <si>
    <t xml:space="preserve">Sprzęgi śrubowe, haki  cięgłowe </t>
  </si>
  <si>
    <t>ODLEWY</t>
  </si>
  <si>
    <t>Odlewy staliwne:</t>
  </si>
  <si>
    <t>Korpusy maźnic</t>
  </si>
  <si>
    <t>Czopy i gniazda skrętowe</t>
  </si>
  <si>
    <t>Opory przednie, podpory urządzeń cięgłowych</t>
  </si>
  <si>
    <t>Wały/tuleje  wirników silników trakcyjnych</t>
  </si>
  <si>
    <t>Koła bose zestawów</t>
  </si>
  <si>
    <t>Odlewy żeliwne:</t>
  </si>
  <si>
    <t xml:space="preserve">Wstawki hamulcowe </t>
  </si>
  <si>
    <t>Korpusy przekładni</t>
  </si>
  <si>
    <t>Armatura hamulcowa i sprężonego powietrza</t>
  </si>
  <si>
    <t>Odlewy z metali kolorowych`</t>
  </si>
  <si>
    <t>Stopy łożyskowe</t>
  </si>
  <si>
    <t>MATERIAŁY różne</t>
  </si>
  <si>
    <t xml:space="preserve">Węże gumowe do sprzęgów hamulcowych i zasilających, łączące urządzenia zestawu kołowego lub wózka z aparaturą hamulcową </t>
  </si>
  <si>
    <t xml:space="preserve">Membrany i uszczelki hamulcowe do zaworów hamulcowych  i cylindrów hamulcowych i roboczych </t>
  </si>
  <si>
    <t>Amortyzatory gumowe i metalowo-gumowe</t>
  </si>
  <si>
    <t xml:space="preserve">Płyty stolarskie i sklejka  </t>
  </si>
  <si>
    <t>Szkło okienne</t>
  </si>
  <si>
    <t>6.</t>
  </si>
  <si>
    <t>Rury, rurki i złączki z tworzyw sztucznych</t>
  </si>
  <si>
    <t>7.</t>
  </si>
  <si>
    <t>Oleje i smary</t>
  </si>
  <si>
    <t>8.</t>
  </si>
  <si>
    <t>9.</t>
  </si>
  <si>
    <t>Tkaniny tapicerskie obiciowe, przekładkowe i zasłonowe</t>
  </si>
  <si>
    <t>10.</t>
  </si>
  <si>
    <t>Wykładziny  podłogowe</t>
  </si>
  <si>
    <t>11.</t>
  </si>
  <si>
    <t>Materiały malarskie;  farby i lakiery, systemy malarskie</t>
  </si>
  <si>
    <t>12.</t>
  </si>
  <si>
    <t>13.</t>
  </si>
  <si>
    <t xml:space="preserve">Laminaty zewnętrzne </t>
  </si>
  <si>
    <t>14.</t>
  </si>
  <si>
    <t>Chemia przemysłowa wykorzystywana do taboru kolejowego</t>
  </si>
  <si>
    <t>B.</t>
  </si>
  <si>
    <t>Podzespoły, zespoły i kompletne pojazdy</t>
  </si>
  <si>
    <t>WAGONY. Zespoły podzespoły elementy i części do wagonów</t>
  </si>
  <si>
    <t>Wagony kompletne:</t>
  </si>
  <si>
    <t>Pudła, ostoje, części biegowe, usprężynowanie, urządzenia cięgłowo-zderzakowe:</t>
  </si>
  <si>
    <t>Pudła i ostoje (stan surowy)</t>
  </si>
  <si>
    <t>01</t>
  </si>
  <si>
    <t>Drzwi kompletne z napędem (wewnętrzne, zewnętrzne i czołowe)</t>
  </si>
  <si>
    <t xml:space="preserve">Drzwi przesuwne i wahadłowe </t>
  </si>
  <si>
    <t>2.4</t>
  </si>
  <si>
    <t>Ramy wózków, belki bujakowe, kołyski</t>
  </si>
  <si>
    <t>2.5</t>
  </si>
  <si>
    <t>Wieszaki belki bujakowej i jego komponenty</t>
  </si>
  <si>
    <t>03</t>
  </si>
  <si>
    <t>2.6</t>
  </si>
  <si>
    <t>2.7</t>
  </si>
  <si>
    <t>Osie zestawów kołowych obrobione</t>
  </si>
  <si>
    <t>2.8</t>
  </si>
  <si>
    <t>Obręcze zestawów kołowych obrobione</t>
  </si>
  <si>
    <t>2.9</t>
  </si>
  <si>
    <t>Koła bose zestawów kołowych obrobione</t>
  </si>
  <si>
    <t>2.10</t>
  </si>
  <si>
    <t>Koła bezobręczowe do zestawów kołowych obrobione</t>
  </si>
  <si>
    <t>2.11</t>
  </si>
  <si>
    <t>Maźnice kompletne</t>
  </si>
  <si>
    <t>2.12</t>
  </si>
  <si>
    <t>2.13</t>
  </si>
  <si>
    <t xml:space="preserve">Pozostałe łożyska toczne </t>
  </si>
  <si>
    <t>2.14</t>
  </si>
  <si>
    <t>2.15</t>
  </si>
  <si>
    <t>2.16</t>
  </si>
  <si>
    <t>Sprężyny śrubowe układu usprężynowania wózków I i II stopnia</t>
  </si>
  <si>
    <t>2.17</t>
  </si>
  <si>
    <t>Poduszki powietrzne II stopnia</t>
  </si>
  <si>
    <t>2.18</t>
  </si>
  <si>
    <t>2.19</t>
  </si>
  <si>
    <t>Sprzęgi samoczynne</t>
  </si>
  <si>
    <t>16</t>
  </si>
  <si>
    <t>2.20</t>
  </si>
  <si>
    <t xml:space="preserve">Zderzaki </t>
  </si>
  <si>
    <t>2.21</t>
  </si>
  <si>
    <t>Sprzęgi śrubowe i haki cięgłowe</t>
  </si>
  <si>
    <t>2.22</t>
  </si>
  <si>
    <t>Amortyzatory urządzeń cięgłowych, zderzaków i sprzęgów samoczynnych</t>
  </si>
  <si>
    <t xml:space="preserve"> 16</t>
  </si>
  <si>
    <t>2.23</t>
  </si>
  <si>
    <t>Sprzęgła łubkowe, sworznie urządzenia cięgłowego</t>
  </si>
  <si>
    <t>08</t>
  </si>
  <si>
    <t>3.5</t>
  </si>
  <si>
    <t>Regulatory napięcia</t>
  </si>
  <si>
    <t>3.6</t>
  </si>
  <si>
    <t>Sprzęgi elektryczne WN i UIC</t>
  </si>
  <si>
    <t>3.7</t>
  </si>
  <si>
    <t>Ogrzewacze WN</t>
  </si>
  <si>
    <t>3.8</t>
  </si>
  <si>
    <t>System informacji pasażerskiej</t>
  </si>
  <si>
    <t>09</t>
  </si>
  <si>
    <t>3.9</t>
  </si>
  <si>
    <t>Systemy teleinformatyczne (np. Wi-Fi, CCTV itp.)</t>
  </si>
  <si>
    <t>3.10</t>
  </si>
  <si>
    <t xml:space="preserve">Kable, wiązki kablowe i przewody WN </t>
  </si>
  <si>
    <t>12</t>
  </si>
  <si>
    <t>3.11</t>
  </si>
  <si>
    <t>Kable, wiązki kablowe i przewody NN</t>
  </si>
  <si>
    <t>3.12</t>
  </si>
  <si>
    <t>Instalacja rozgłoszeniowa (np. CAN, Ethernet itp.)</t>
  </si>
  <si>
    <t>10</t>
  </si>
  <si>
    <t>3.13</t>
  </si>
  <si>
    <t>Instalacja elektryczna oświetlenia</t>
  </si>
  <si>
    <t>15</t>
  </si>
  <si>
    <t>3.14</t>
  </si>
  <si>
    <t>14</t>
  </si>
  <si>
    <t>3.15</t>
  </si>
  <si>
    <t>Układ HVAC</t>
  </si>
  <si>
    <t>3.16</t>
  </si>
  <si>
    <t>13</t>
  </si>
  <si>
    <t>3.17</t>
  </si>
  <si>
    <t>04</t>
  </si>
  <si>
    <t>3.18</t>
  </si>
  <si>
    <t>Zespoły uziemienia</t>
  </si>
  <si>
    <t>Hamulce i aparatura pneumatyczna :</t>
  </si>
  <si>
    <t>4.1</t>
  </si>
  <si>
    <t xml:space="preserve">Zawory rozrządcze </t>
  </si>
  <si>
    <t>06</t>
  </si>
  <si>
    <t>4.2</t>
  </si>
  <si>
    <t xml:space="preserve">Tablice pneumatyczne hamulcowe, kontenery </t>
  </si>
  <si>
    <t>4.3</t>
  </si>
  <si>
    <t>4.4</t>
  </si>
  <si>
    <t>4.5</t>
  </si>
  <si>
    <t>Cięgła hamulcowe i dźwignie przycylindrowe</t>
  </si>
  <si>
    <t>4.6</t>
  </si>
  <si>
    <t>Belki i trójkąty hamulcowe</t>
  </si>
  <si>
    <t>4.7</t>
  </si>
  <si>
    <t>Kurki hamulcowe końcowe</t>
  </si>
  <si>
    <t>4.8</t>
  </si>
  <si>
    <t>05</t>
  </si>
  <si>
    <t>4.9</t>
  </si>
  <si>
    <t>Tarcze hamulcowe</t>
  </si>
  <si>
    <t>4.10</t>
  </si>
  <si>
    <t>4.11</t>
  </si>
  <si>
    <t>Okładziny cierne hamulca tarczowego</t>
  </si>
  <si>
    <t>4.12</t>
  </si>
  <si>
    <t>Mechanizmy zaciskowe hamulca tarczowego</t>
  </si>
  <si>
    <t>4.13</t>
  </si>
  <si>
    <t>Zespół hamulca szynowego</t>
  </si>
  <si>
    <t>4.14</t>
  </si>
  <si>
    <t xml:space="preserve">Samoczynne nastawiacze klocków </t>
  </si>
  <si>
    <t>4.15</t>
  </si>
  <si>
    <t>Układ przeciwpoślizgowy i układ detekcji maźnic</t>
  </si>
  <si>
    <t>4.16</t>
  </si>
  <si>
    <t>Manometry</t>
  </si>
  <si>
    <t>5.1</t>
  </si>
  <si>
    <t xml:space="preserve">Ciśnieniomierze i  mierniki </t>
  </si>
  <si>
    <t>5.2</t>
  </si>
  <si>
    <t>Piece grzewcze wodne i olejowe</t>
  </si>
  <si>
    <t>5.3</t>
  </si>
  <si>
    <t>Fotele i leżanki</t>
  </si>
  <si>
    <t>07</t>
  </si>
  <si>
    <t>5.4</t>
  </si>
  <si>
    <t>5.5</t>
  </si>
  <si>
    <t>Hydrofory i urządzenia uzdatniania wody</t>
  </si>
  <si>
    <t>5.6</t>
  </si>
  <si>
    <t>Urządzenia wspomagające wsiadanie: windy, rampy, schodki wysuwane</t>
  </si>
  <si>
    <t>02</t>
  </si>
  <si>
    <t>5.7</t>
  </si>
  <si>
    <t>Amortyzatory hydrauliczne i cierne</t>
  </si>
  <si>
    <t>5.8</t>
  </si>
  <si>
    <t>Zamknięte układy WC</t>
  </si>
  <si>
    <t>5.9</t>
  </si>
  <si>
    <t>Zbiorniki na wodę i fekalia</t>
  </si>
  <si>
    <t>5.10</t>
  </si>
  <si>
    <t>Drzwi wejściowe łamane</t>
  </si>
  <si>
    <t>5.11</t>
  </si>
  <si>
    <t>Okna</t>
  </si>
  <si>
    <t>5.12</t>
  </si>
  <si>
    <t>Zbiorniki sprężonego powietrza</t>
  </si>
  <si>
    <t>5.13</t>
  </si>
  <si>
    <t>Przekładnie i wały cardana</t>
  </si>
  <si>
    <t>5.14</t>
  </si>
  <si>
    <t>Przejścia międzywagonowe</t>
  </si>
  <si>
    <t>5.15</t>
  </si>
  <si>
    <t>Uszczelnienia drzwi i okien</t>
  </si>
  <si>
    <t>5.16</t>
  </si>
  <si>
    <t>Galanteria wagonowa</t>
  </si>
  <si>
    <t>5.17</t>
  </si>
  <si>
    <t>Sygnalizacja końca pociągu</t>
  </si>
  <si>
    <t>5.18</t>
  </si>
  <si>
    <t>Elementy złączne specjalne</t>
  </si>
  <si>
    <t xml:space="preserve"> Lokomotywy i elektryczne zespoły trakcyjnepozostałe pojazdy kolejowe z napędem. Zespoły, podzespoły, elementy i części do lokomotyw i pozostałych pojazdów z napędem</t>
  </si>
  <si>
    <t>Kompletne lokomotywy i pojazdy kolejowe z napędem :</t>
  </si>
  <si>
    <t>Pudła, ostoje, części biegowe, sprężynowanie, urządzenia cięgłowo-zderzakowe, elementy układu napędowego :</t>
  </si>
  <si>
    <t>Drzwi wahadłowe, przesuwne i skrzydłowe</t>
  </si>
  <si>
    <t>Wózki, ramy wózków, belki bujakowe, kołyski</t>
  </si>
  <si>
    <t>Zestawy kołowe kompletne</t>
  </si>
  <si>
    <t>Koła bezobręczowe (monoblokowe) do zestawów kołowych obrobione</t>
  </si>
  <si>
    <t>Wały drążone obrobione</t>
  </si>
  <si>
    <t>Elastyczne sprzęgła napędowe przekładni głównych</t>
  </si>
  <si>
    <r>
      <t>Łożyska toczne i ślizgowe do zestawów kołowych i</t>
    </r>
    <r>
      <rPr>
        <sz val="10"/>
        <color rgb="FF0000FF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głównych maszyn elektrycznych </t>
    </r>
  </si>
  <si>
    <t>Pozostałe łożyska toczne</t>
  </si>
  <si>
    <t>Koła zębate przekładni głównych i sprzęgła napędu trakcyjnego</t>
  </si>
  <si>
    <t>2.24</t>
  </si>
  <si>
    <t>2.25</t>
  </si>
  <si>
    <t>2.26</t>
  </si>
  <si>
    <t>2.27</t>
  </si>
  <si>
    <t>Zderzaki</t>
  </si>
  <si>
    <t>2.28</t>
  </si>
  <si>
    <t>Amortyzatory urządzeń cięgłowych, zderzaków, cięgła urządzeń pociągowych</t>
  </si>
  <si>
    <t>2.29</t>
  </si>
  <si>
    <t>Zawory rozrządcze, główne maszynisty</t>
  </si>
  <si>
    <t>Zawory dodatkowe maszynisty,</t>
  </si>
  <si>
    <t>Cylindry hamulcowe</t>
  </si>
  <si>
    <t>Sprężarki główne</t>
  </si>
  <si>
    <t>Syreny pneumatyczne</t>
  </si>
  <si>
    <t>Zawory bezpieczeństwa</t>
  </si>
  <si>
    <t>Mechanizmy zaciskowe hamulca tarczowego i klockowego</t>
  </si>
  <si>
    <t xml:space="preserve">Maszyny, urządzenia i aparaty elektryczne: </t>
  </si>
  <si>
    <t>Elektryczne silniki trakcyjne</t>
  </si>
  <si>
    <t>Przetwornice główne</t>
  </si>
  <si>
    <t>Pozostałe maszyny elektryczne wirujące o mocy znamionowej powyżej 20 kW</t>
  </si>
  <si>
    <t>Energoelektroniczne przekształtniki napięcia o mocy znamionowej powyżej 25 kVA</t>
  </si>
  <si>
    <t xml:space="preserve">Wirniki, stojany i komutatory </t>
  </si>
  <si>
    <t>Wyłączniki szybkie (główne)</t>
  </si>
  <si>
    <t>Odbieraki prądu</t>
  </si>
  <si>
    <t>Nakładki ślizgowe</t>
  </si>
  <si>
    <t>Transformatory trakcyjne WN</t>
  </si>
  <si>
    <t>4.17</t>
  </si>
  <si>
    <t>4.18</t>
  </si>
  <si>
    <t>Silniki spalinowe wraz z wyposażeniem:</t>
  </si>
  <si>
    <t>Silniki spalinowe kompletne</t>
  </si>
  <si>
    <t>Skrzynie korbowe</t>
  </si>
  <si>
    <t>Wały korbowe</t>
  </si>
  <si>
    <t>Głowice cylindrowe</t>
  </si>
  <si>
    <t>Tuleje cylindrowe, tłoki i korbowody</t>
  </si>
  <si>
    <t>Panewki łożysk głównych i korbowodowych</t>
  </si>
  <si>
    <t>Turbosprężarki</t>
  </si>
  <si>
    <t>Pompy wtryskowe i pompy paliwa</t>
  </si>
  <si>
    <t>Wałki rozrządcze, bloki, śruby korbowodowe, pierścienie i sworznie tłokowe</t>
  </si>
  <si>
    <t>Doładowarki, regulatory obrotów, pompy olejowe i wodne</t>
  </si>
  <si>
    <t>Urządzenia i aparatura elektryczna:</t>
  </si>
  <si>
    <t>6.1</t>
  </si>
  <si>
    <t>Nastawniki jazdy i hamowania</t>
  </si>
  <si>
    <t>6.2</t>
  </si>
  <si>
    <t>Nawrotniki</t>
  </si>
  <si>
    <t>6.3</t>
  </si>
  <si>
    <t>Boczniki indukcyjne silników trakcyjnych</t>
  </si>
  <si>
    <t>6.4</t>
  </si>
  <si>
    <t>Reflektory</t>
  </si>
  <si>
    <t>6.5</t>
  </si>
  <si>
    <t>6.6</t>
  </si>
  <si>
    <t>11</t>
  </si>
  <si>
    <t>6.7</t>
  </si>
  <si>
    <t>Tablice pulpitowe aparatur i urządzeń</t>
  </si>
  <si>
    <t>6.8</t>
  </si>
  <si>
    <t>6.9</t>
  </si>
  <si>
    <t>6.10</t>
  </si>
  <si>
    <t>Skrzynki z bezpiecznikami baterii</t>
  </si>
  <si>
    <t>6.11</t>
  </si>
  <si>
    <t>6.12</t>
  </si>
  <si>
    <t>Oporniki rozruchowe i osłabienia pola oraz hamowania elektrodynamicznego</t>
  </si>
  <si>
    <t>6.13</t>
  </si>
  <si>
    <t>6.14</t>
  </si>
  <si>
    <t>6.15</t>
  </si>
  <si>
    <t>Grzejnik szyb przednich</t>
  </si>
  <si>
    <t>6.16</t>
  </si>
  <si>
    <t>6.17</t>
  </si>
  <si>
    <t>Tyczka uniwersalna</t>
  </si>
  <si>
    <t>6.18</t>
  </si>
  <si>
    <t>Urządzenia i transduktor hamowania elektrodynamicznego</t>
  </si>
  <si>
    <t>6.19</t>
  </si>
  <si>
    <t>6.20</t>
  </si>
  <si>
    <t>Urządzenie zabezpieczenia przeciwpożarowego</t>
  </si>
  <si>
    <t>6.21</t>
  </si>
  <si>
    <t>6.22</t>
  </si>
  <si>
    <t>6.23</t>
  </si>
  <si>
    <t>6.24</t>
  </si>
  <si>
    <t>6.25</t>
  </si>
  <si>
    <t>Szyby elektrogrzejne, czołowe</t>
  </si>
  <si>
    <t>6.26</t>
  </si>
  <si>
    <t>Liczniki energii elektrycznej</t>
  </si>
  <si>
    <t>6.27</t>
  </si>
  <si>
    <t>Instalacja elektryczna sterowania i diagnostyki</t>
  </si>
  <si>
    <t>6.28</t>
  </si>
  <si>
    <t>Instalacja elektryczna obwodów głównych i pomocniczych</t>
  </si>
  <si>
    <t>6.29</t>
  </si>
  <si>
    <t xml:space="preserve">Instalacja elektryczna oświetlenia </t>
  </si>
  <si>
    <t>6.30</t>
  </si>
  <si>
    <t>Instalacja elektryczna ogrzewania</t>
  </si>
  <si>
    <t>6.31</t>
  </si>
  <si>
    <t>Instalacja elektryczna klimatyzacji i ogrzewania nawiewnego</t>
  </si>
  <si>
    <t>6.32</t>
  </si>
  <si>
    <t>6.33</t>
  </si>
  <si>
    <t>6.34</t>
  </si>
  <si>
    <t>6.35</t>
  </si>
  <si>
    <t>Części gumowe i gumowo - metalowe:</t>
  </si>
  <si>
    <t>7.1</t>
  </si>
  <si>
    <t>7.2</t>
  </si>
  <si>
    <t>Uszczelki</t>
  </si>
  <si>
    <t>Przekładnie i części napędów</t>
  </si>
  <si>
    <t>8.1</t>
  </si>
  <si>
    <t>Przekładnie zębate napędne</t>
  </si>
  <si>
    <t>8.2</t>
  </si>
  <si>
    <t>Przekładnie hydromechaniczne i hydrostatyczne</t>
  </si>
  <si>
    <t>8.3</t>
  </si>
  <si>
    <t>Sprzęgła mechaniczne i hydromechaniczne</t>
  </si>
  <si>
    <t>8.4</t>
  </si>
  <si>
    <t>Wały pędne</t>
  </si>
  <si>
    <t>8.5</t>
  </si>
  <si>
    <t>Wiązary i czopy</t>
  </si>
  <si>
    <t>8.6</t>
  </si>
  <si>
    <t>Części przekładni napędnych obrobione na gotowo  np. wałki, obudowy itp.</t>
  </si>
  <si>
    <t>9.1</t>
  </si>
  <si>
    <t>9.2</t>
  </si>
  <si>
    <t>Chłodnice (agregaty) i wentylatory chłodnicy, silników trakcyjnych i oporów rozruchowych</t>
  </si>
  <si>
    <t>9.3</t>
  </si>
  <si>
    <t>Zbiorniki paliwa</t>
  </si>
  <si>
    <t>9.4</t>
  </si>
  <si>
    <t>9.5</t>
  </si>
  <si>
    <t xml:space="preserve">Instalacja wodna  z systemem  usuwania nieczystości </t>
  </si>
  <si>
    <t>9.6</t>
  </si>
  <si>
    <t>02/07</t>
  </si>
  <si>
    <t>9.7</t>
  </si>
  <si>
    <t>9.8</t>
  </si>
  <si>
    <t>Elementy wyposażenia części pasażerskiej</t>
  </si>
  <si>
    <t>4.2.</t>
  </si>
  <si>
    <t>6.1.</t>
  </si>
  <si>
    <t>PN-EN 14001</t>
  </si>
  <si>
    <t>PN-EN ISO 17025</t>
  </si>
  <si>
    <t xml:space="preserve"> 3.2 Czy firma posiada udokumentowane procedury (należy dołączyć)</t>
  </si>
  <si>
    <t>Nadzór nad wyrobem/usługą</t>
  </si>
  <si>
    <t>Nadzór nad usługami/wyrobami dostarczanymi z zewnątrz</t>
  </si>
  <si>
    <t>Zarządzanie kompetencjami pracowników</t>
  </si>
  <si>
    <t>Nadzór nad wyjściami niezgodnymi</t>
  </si>
  <si>
    <t xml:space="preserve">Nadzór nad przyrządami kontrolno-pomiarowymi </t>
  </si>
  <si>
    <t>AS/EN 9100</t>
  </si>
  <si>
    <t>Proszę opisać</t>
  </si>
  <si>
    <t>4.3.</t>
  </si>
  <si>
    <t>Posiadanie dokumentów potwierdzających zgodność oferowanych Produktów/Usług z wymaganiami (np. certyfikaty, stosowane dopuszczenia, atesty, aprobaty techniczne, karty charakterystyki) – prosimy o dołączenie kopii</t>
  </si>
  <si>
    <t>Posiadanie rekomendacji, świadectw uznania od klientów rynku kolejowego - prosimy o wymienienie minimum dwóch i dołączenie kopii</t>
  </si>
  <si>
    <t>Data</t>
  </si>
  <si>
    <t xml:space="preserve"> 3.1 Należy zaznaczyć wdrożone standardy –  prosimy o dołączenie kopii certyfikatów:</t>
  </si>
  <si>
    <t>Rozporządzenie Komisji (UE) nr 779/2019 (MMS)</t>
  </si>
  <si>
    <t>Działania korygujących i zapobiegawczych</t>
  </si>
  <si>
    <t>Opis realizowanych usług w zakresie wyżej realizowanych produktów</t>
  </si>
  <si>
    <t xml:space="preserve"> 3.3 Jakie procesy specjalne realizuje firma?</t>
  </si>
  <si>
    <t>Uzasadnienienie zwolnienia z audytu lub inne uwagi:</t>
  </si>
  <si>
    <t>Zgodnie z Załącznikiem nr 2</t>
  </si>
  <si>
    <t>5. Aktualizacja danych (należy opisać, które punkty uległy zmianie w ramach aktualizacji danych)</t>
  </si>
  <si>
    <t xml:space="preserve">4. Zgłaszane Produkty lub Usługi </t>
  </si>
  <si>
    <t>Czy Produkt/Usługa był już dotychczas stosowany w taborze PKP IC?</t>
  </si>
  <si>
    <t>6. Weryfikacja merytoryczna (wypełnia PKP Intercity)</t>
  </si>
  <si>
    <t>6.2.</t>
  </si>
  <si>
    <t>Certyfikat PN-EN ISO 9001</t>
  </si>
  <si>
    <t>6.3.</t>
  </si>
  <si>
    <t>Spawanie</t>
  </si>
  <si>
    <t>Klejenie</t>
  </si>
  <si>
    <t>6.4.</t>
  </si>
  <si>
    <t>6.5.</t>
  </si>
  <si>
    <t>6.6.</t>
  </si>
  <si>
    <t>Referencje</t>
  </si>
  <si>
    <t>6.7.</t>
  </si>
  <si>
    <t>6.8.</t>
  </si>
  <si>
    <t>Rodzaj kwalifikacji</t>
  </si>
  <si>
    <t>Data i podpis pracownika PKP IC analizującego Wniosek</t>
  </si>
  <si>
    <t>6.9.</t>
  </si>
  <si>
    <t>Czy konieczny jest audyt u Dostawcy?</t>
  </si>
  <si>
    <r>
      <rPr>
        <b/>
        <sz val="11"/>
        <color theme="1"/>
        <rFont val="Calibri"/>
        <family val="2"/>
        <charset val="238"/>
        <scheme val="minor"/>
      </rPr>
      <t>ZOBOWIĄZUJĘ SIĘ,</t>
    </r>
    <r>
      <rPr>
        <sz val="11"/>
        <color theme="1"/>
        <rFont val="Calibri"/>
        <family val="2"/>
        <charset val="238"/>
        <scheme val="minor"/>
      </rPr>
      <t xml:space="preserve"> w przypadku wystąpienia zmian w niniejszym wniosku, do aktualizacji danych oraz bezzwłocznym powiadomieniu PKP Intercity S.A., bez obowiązku wezwania, pod rygorem wykreślenia 
z Systemu Kwalifikacji Dostawców.</t>
    </r>
  </si>
  <si>
    <t>Część 3 Rekomendacja PKP IC</t>
  </si>
  <si>
    <t>TAK</t>
  </si>
  <si>
    <t>4.0</t>
  </si>
  <si>
    <t>Kwalifikacja Dostawcy</t>
  </si>
  <si>
    <t>UWAGI</t>
  </si>
  <si>
    <t>I</t>
  </si>
  <si>
    <t>NIE</t>
  </si>
  <si>
    <t>U</t>
  </si>
  <si>
    <t>II</t>
  </si>
  <si>
    <t>C</t>
  </si>
  <si>
    <t xml:space="preserve">III </t>
  </si>
  <si>
    <t xml:space="preserve">IV </t>
  </si>
  <si>
    <t>C/U</t>
  </si>
  <si>
    <t>C -kompletny podzespół
U-części zamienne</t>
  </si>
  <si>
    <t>Materiały izolacyjne /maty, płyty, pasty, masy,  itp./</t>
  </si>
  <si>
    <t>Moduły wyłożenia ścian, sufitów i podłóg</t>
  </si>
  <si>
    <t>15.</t>
  </si>
  <si>
    <t xml:space="preserve">Taśmy klejące, rzepy, kleje itp. </t>
  </si>
  <si>
    <t>16.</t>
  </si>
  <si>
    <t>Płyty PCV, folie, naklejki</t>
  </si>
  <si>
    <t xml:space="preserve">V </t>
  </si>
  <si>
    <t>Baterie akumulatorów, skrzynie</t>
  </si>
  <si>
    <t>3.19</t>
  </si>
  <si>
    <t>3.20</t>
  </si>
  <si>
    <t>Mechanizmy zaciskowe hamulca klockowego ( m.in. obsady klocków hamulcowych)</t>
  </si>
  <si>
    <t>Pozostałe wyposażenie i części</t>
  </si>
  <si>
    <t>Sygnalizacja końca pociągu i sygnałowa</t>
  </si>
  <si>
    <t>5.19</t>
  </si>
  <si>
    <t>5.20</t>
  </si>
  <si>
    <t>Gaśnice</t>
  </si>
  <si>
    <t>5.21</t>
  </si>
  <si>
    <t xml:space="preserve">VI </t>
  </si>
  <si>
    <t>2.30</t>
  </si>
  <si>
    <t>Piasecznica</t>
  </si>
  <si>
    <t>2.31</t>
  </si>
  <si>
    <t>Wstawki hamulcowe</t>
  </si>
  <si>
    <t>4.19</t>
  </si>
  <si>
    <t>6.36</t>
  </si>
  <si>
    <t>9.9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</si>
  <si>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</si>
  <si>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</si>
  <si>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</si>
  <si>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</si>
  <si>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</si>
  <si>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</si>
  <si>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</si>
  <si>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</si>
  <si>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</si>
  <si>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</si>
  <si>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</si>
  <si>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</si>
  <si>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</si>
  <si>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</si>
  <si>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</si>
  <si>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</si>
  <si>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</si>
  <si>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</si>
  <si>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</si>
  <si>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I. WYROBY WALCOWANE I CIĄGNIONE</t>
  </si>
  <si>
    <t>II.ODKUWKI</t>
  </si>
  <si>
    <t>III .ODLEWY</t>
  </si>
  <si>
    <t>IV .MATERIAŁY różne</t>
  </si>
  <si>
    <t>V .WAGONY. Zespoły podzespoły elementy i części do wagonów</t>
  </si>
  <si>
    <t>VI . Lokomotywy i elektryczne zespoły trakcyjnepozostałe pojazdy kolejowe z napędem. Zespoły, podzespoły, elementy i części do lokomotyw i pozostałych pojazdów z napędem</t>
  </si>
  <si>
    <t>B.Podzespoły, zespoły i kompletne pojazdy</t>
  </si>
  <si>
    <t>kategoria równoważna</t>
  </si>
  <si>
    <t>Eksploatacja obserwowana</t>
  </si>
  <si>
    <t>Odpowiednik w grupie VI</t>
  </si>
  <si>
    <t>Zmiana od 1.01.2024</t>
  </si>
  <si>
    <t>brak</t>
  </si>
  <si>
    <t>Łożyska toczne do zestawów kołowych</t>
  </si>
  <si>
    <r>
      <t>Łożyska toczne i ślizgowe do zestawów kołowych i</t>
    </r>
    <r>
      <rPr>
        <sz val="10"/>
        <color rgb="FF0000FF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głównych maszyn elektrycznych oraz silników elektrycznych</t>
    </r>
  </si>
  <si>
    <t>Sprężyny układu pneumatycznego sprężynowania, sprężyny cylindrów hamulcowych, sprężyny amortyzatorów, urządzeń cięgłowo-zderznych oraz sprężyn podparć ślizgów sprężystych oraz sprężyny pierścieniowe</t>
  </si>
  <si>
    <t>Gniazda i czopy skrętowe oraz ślizgi bocznego podparcia pudeł, wieszaki oparcia pudła na wózku, gniazda i czopy skrętu</t>
  </si>
  <si>
    <t>Gniazda i czopy skrętowe, ślizgi bocznego podparcia pudeł, wieszaki oparcia pudła na wózku, gniazda i czopy skrętu, śruby zawieszenia silnika trakcyjnego</t>
  </si>
  <si>
    <t>2.32</t>
  </si>
  <si>
    <r>
      <t xml:space="preserve">Przetwornica statyczne, </t>
    </r>
    <r>
      <rPr>
        <sz val="10"/>
        <color theme="1"/>
        <rFont val="Calibri"/>
        <family val="2"/>
        <charset val="238"/>
        <scheme val="minor"/>
      </rPr>
      <t>prądnice</t>
    </r>
  </si>
  <si>
    <t>Tablice i aparatura WN (np. styczniki, przekaźniki, bezpieczniki, szafy ramy i urządzenia itp.)</t>
  </si>
  <si>
    <t>Systemy teleinformatyczne (np. Wi-Fi, CCTV, wzmacniacze sygnału itp.)</t>
  </si>
  <si>
    <t xml:space="preserve">Kable, wiązki kablowe i przewody WN  </t>
  </si>
  <si>
    <t xml:space="preserve">Instalacja elektryczna ogrzewania </t>
  </si>
  <si>
    <t>V/2.2</t>
  </si>
  <si>
    <t>puste</t>
  </si>
  <si>
    <t>3.21</t>
  </si>
  <si>
    <t>3.22</t>
  </si>
  <si>
    <t xml:space="preserve">Tablice i aparatura NN (np. styczniki, przekaźniki, bezpieczniki, szafy ramy i urządzenia itp.) </t>
  </si>
  <si>
    <t>3.23</t>
  </si>
  <si>
    <t>3.24</t>
  </si>
  <si>
    <t>3.25</t>
  </si>
  <si>
    <t>3.26</t>
  </si>
  <si>
    <t>Urządzenia sterowania komputerowego (TCMS) (np. sterownik CPU, wyspa I/O)</t>
  </si>
  <si>
    <t>3.27</t>
  </si>
  <si>
    <t>3.28</t>
  </si>
  <si>
    <t>3.29</t>
  </si>
  <si>
    <t>3.30</t>
  </si>
  <si>
    <t>Łączniki i gniazda</t>
  </si>
  <si>
    <t>Kontenery pneumatyczne kompletne, tablice</t>
  </si>
  <si>
    <t>Sprzęgi powietrzne (m.in. hamulcowe i zasilające)</t>
  </si>
  <si>
    <t>NIE*</t>
  </si>
  <si>
    <t>5.22</t>
  </si>
  <si>
    <t>5.23</t>
  </si>
  <si>
    <t>6</t>
  </si>
  <si>
    <t xml:space="preserve">Części gumowe napędu zestawu kołowego, elementy metalowo- gumowe wózka oraz elementy wulkanizowane pudło- wózek </t>
  </si>
  <si>
    <t>tylko lokomotywy</t>
  </si>
  <si>
    <t>Pozostałe pojazdy kolejowe z napędem*</t>
  </si>
  <si>
    <t>w/w</t>
  </si>
  <si>
    <t>przypisano w grupie V</t>
  </si>
  <si>
    <t>VI/2.24</t>
  </si>
  <si>
    <t>Nastawiacze powrotne międzywózkowe (sprzęgi międzywózkowe)</t>
  </si>
  <si>
    <t>VI/2.19</t>
  </si>
  <si>
    <t>VI/10.7</t>
  </si>
  <si>
    <t>VI/7.1</t>
  </si>
  <si>
    <t>VI/6.36</t>
  </si>
  <si>
    <t>VI/4.12</t>
  </si>
  <si>
    <t>VI/4.12,
VI/6.14</t>
  </si>
  <si>
    <t>VI/6.23
VI/6.16</t>
  </si>
  <si>
    <t>VI/4.14</t>
  </si>
  <si>
    <t>VI/10.9</t>
  </si>
  <si>
    <t>VI/10.18</t>
  </si>
  <si>
    <t>4.4.</t>
  </si>
  <si>
    <t xml:space="preserve"> 2.4 Osoba upoważniona do kontaktu z PKP IC w ramach niniejszego Wniosku</t>
  </si>
  <si>
    <t>9.10</t>
  </si>
  <si>
    <t>Systemy smarowania obrzeży kół</t>
  </si>
  <si>
    <t>Puste</t>
  </si>
  <si>
    <t>Wagony osobowe i typu osobowego*</t>
  </si>
  <si>
    <t xml:space="preserve">1. W przypadku pojazdów zarejestrowanych w EVR oraz dla Dostawców ustanowionych jako ECM obligatoryjne jest posiadanie certyfikatu ECM 
2. Kompletne pojazdy obejmują wszystkie swoje podgrupy </t>
  </si>
  <si>
    <t>Pojazdy kolejowe specjalne bez napędu, w tym pozostałe wagony lub pojazdy kolejowe bez napędu*</t>
  </si>
  <si>
    <t>Wózki normalno i szerokotorowe (kompletne)*</t>
  </si>
  <si>
    <t>Poprzednia nazwa: Urządzenia elektryczne WN i NN,</t>
  </si>
  <si>
    <t>Agregaty prądotwórcze</t>
  </si>
  <si>
    <t>Prądnice główne, agregaty prądotwórcze</t>
  </si>
  <si>
    <t>Lokomotywy elektryczne*</t>
  </si>
  <si>
    <t>Lokomotywy spalinowe*</t>
  </si>
  <si>
    <t>Zespoły trakcyjne*</t>
  </si>
  <si>
    <t>Prędkościomierze, urządzenia ABP (ETCS, krajowe systemy klasy B np. SHP, czuwak aktywny, PZB/LZB) i radiołączności VHF/GSM-R, rejestratory prawne</t>
  </si>
  <si>
    <t xml:space="preserve">* Kompletne pojazdy obejmują wszystkie swoje podgrupy </t>
  </si>
  <si>
    <t>Czujniki np. przeciwpoślizgowe, temperaturowe, dymu</t>
  </si>
  <si>
    <t>Przyciski np. do drzwi, przełączniki</t>
  </si>
  <si>
    <t>Urządzenia zewnętrzne i wewnętrzne (np. podest maszynisty)</t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</si>
  <si>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B/V/3.16 Kompletne układy napędowe drzwi czołowych i bocznych
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B/V/2.2
</t>
    </r>
    <r>
      <rPr>
        <b/>
        <i/>
        <sz val="6.5"/>
        <color rgb="FF7030A0"/>
        <rFont val="Calibri"/>
        <family val="2"/>
        <charset val="238"/>
        <scheme val="minor"/>
      </rPr>
      <t xml:space="preserve">Dostawcy, którzy wcześniej zostali  zakwalifikowani na grupę B/V/3.16 - mogą brać udział w postępowaniach zakupowych PKP IC
</t>
    </r>
  </si>
  <si>
    <t>V/3.2, V/3.22</t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</si>
  <si>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B/V/3.21 Tablice z bocznikami amperomierzy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kategorie równoważne (wszystkie lub wybrane): </t>
    </r>
    <r>
      <rPr>
        <b/>
        <i/>
        <sz val="6.5"/>
        <color theme="1"/>
        <rFont val="Calibri"/>
        <family val="2"/>
        <charset val="238"/>
        <scheme val="minor"/>
      </rPr>
      <t xml:space="preserve">B/V/3.2, B/V/3.22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B/V/3.21 -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</si>
  <si>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B/VI/2.6 Wieszaki oparcia pudła na wózku, gniazda i cozpy skrętu, śruby zawieszenia silnika trakcyjnego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B/VI/2.24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B/VI/2.6 -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</si>
  <si>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B/VI/2.22 Sprężyny cylindrów hamulcowych, sprężyny amortyzatorów urządzeń cięgłowych oraz sprężyny pierścieniowe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B/VI/2.19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B/VI/2.22 -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</si>
  <si>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B/VI/2.23 Amortyzatory hydrauliczne i pneumatyczne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 - należy wybrać kategorię 
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B/VI/10.7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B/VI/2.23 -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</si>
  <si>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B/VI/2.29 Elementy metalowo-gumowe wózka oraz elementy wulkanizowane pudło-wózek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B/VI/7.1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B/VI/2.29 -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</si>
  <si>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B/VI/5.11 Urządzenia klimatyzacji kabin sterowniczych 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B/VI/6.36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B/VI/5.11 -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</si>
  <si>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B/VI/6.6 Tablice z przekaźnikami WN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>B/VI/4.12</t>
    </r>
    <r>
      <rPr>
        <b/>
        <i/>
        <sz val="6.5"/>
        <color rgb="FF7030A0"/>
        <rFont val="Calibri"/>
        <family val="2"/>
        <charset val="238"/>
        <scheme val="minor"/>
      </rPr>
      <t xml:space="preserve"> 
Dostawcy, którzy wcześniej zostali  zakwalifikowani na grupę B/VI/6.6 -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</si>
  <si>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B/VI/6.8 Tablice bezpieczników WN/ NN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do wyboru następujące kategorie równoważne (wszystkie lub wybrane): </t>
    </r>
    <r>
      <rPr>
        <b/>
        <i/>
        <sz val="6.5"/>
        <color theme="1"/>
        <rFont val="Calibri"/>
        <family val="2"/>
        <charset val="238"/>
        <scheme val="minor"/>
      </rPr>
      <t>B/VI/4.12,</t>
    </r>
    <r>
      <rPr>
        <b/>
        <i/>
        <sz val="6.5"/>
        <color rgb="FF7030A0"/>
        <rFont val="Calibri"/>
        <family val="2"/>
        <charset val="238"/>
        <scheme val="minor"/>
      </rPr>
      <t xml:space="preserve"> </t>
    </r>
    <r>
      <rPr>
        <b/>
        <i/>
        <sz val="6.5"/>
        <color theme="1"/>
        <rFont val="Calibri"/>
        <family val="2"/>
        <charset val="238"/>
        <scheme val="minor"/>
      </rPr>
      <t xml:space="preserve">B/VI/6.14
</t>
    </r>
    <r>
      <rPr>
        <b/>
        <i/>
        <sz val="6.5"/>
        <color rgb="FF7030A0"/>
        <rFont val="Calibri"/>
        <family val="2"/>
        <charset val="238"/>
        <scheme val="minor"/>
      </rPr>
      <t xml:space="preserve">
Dostawcy, którzy wcześniej zostali  zakwalifikowani na grupę B/VI/6.8 -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</si>
  <si>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B/VI/6.9 Tablice z bocznikami amperomierzy
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Dostawcy i Kupca - do wyboru następujące kategorie równoważne (wszystkie lub wybrane): </t>
    </r>
    <r>
      <rPr>
        <b/>
        <i/>
        <sz val="6.5"/>
        <color theme="1"/>
        <rFont val="Calibri"/>
        <family val="2"/>
        <charset val="238"/>
        <scheme val="minor"/>
      </rPr>
      <t>B/VI/4.12</t>
    </r>
    <r>
      <rPr>
        <b/>
        <i/>
        <sz val="6.5"/>
        <color rgb="FF7030A0"/>
        <rFont val="Calibri"/>
        <family val="2"/>
        <charset val="238"/>
        <scheme val="minor"/>
      </rPr>
      <t>,</t>
    </r>
    <r>
      <rPr>
        <b/>
        <i/>
        <sz val="6.5"/>
        <color theme="1"/>
        <rFont val="Calibri"/>
        <family val="2"/>
        <charset val="238"/>
        <scheme val="minor"/>
      </rPr>
      <t xml:space="preserve"> B/VI/6.14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B/VI/6.9 -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</si>
  <si>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B/VI/6.16 Blokada przedziału WN i pozostałych przedziałów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</t>
    </r>
    <r>
      <rPr>
        <b/>
        <i/>
        <sz val="6.5"/>
        <color theme="1"/>
        <rFont val="Calibri"/>
        <family val="2"/>
        <charset val="238"/>
        <scheme val="minor"/>
      </rPr>
      <t xml:space="preserve">: B/VI/4.12 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B/VI/6.16 -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</si>
  <si>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B/VI/6.21 Sprzęgi zasilania elektrycznego pociągu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B/VI/4.14
</t>
    </r>
    <r>
      <rPr>
        <b/>
        <i/>
        <sz val="6.5"/>
        <color rgb="FF7030A0"/>
        <rFont val="Calibri"/>
        <family val="2"/>
        <charset val="238"/>
        <scheme val="minor"/>
      </rPr>
      <t xml:space="preserve">Dostawcy, którzy wcześniej zostali  zakwalifikowani na grupę B/VI/6.21 - mogą brać udział w postępowaniach zakupowych PKP IC
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</si>
  <si>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 xml:space="preserve">B/VI/6.23 Filtry LC (sieciowe, pośredniego napięcia itp.)
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B/VI/4.12 </t>
    </r>
    <r>
      <rPr>
        <b/>
        <i/>
        <sz val="6.5"/>
        <color rgb="FF7030A0"/>
        <rFont val="Calibri"/>
        <family val="2"/>
        <charset val="238"/>
        <scheme val="minor"/>
      </rPr>
      <t xml:space="preserve">
Dostawcy, którzy wcześniej zostali  zakwalifikowani na grupę B/VI/6.23 - mogą brać udział w postępowaniach zakupowych PKP IC</t>
    </r>
  </si>
  <si>
    <r>
      <t xml:space="preserve">Usunięto grupę </t>
    </r>
    <r>
      <rPr>
        <b/>
        <i/>
        <sz val="6.5"/>
        <color rgb="FFFF0000"/>
        <rFont val="Calibri"/>
        <family val="2"/>
        <charset val="238"/>
        <scheme val="minor"/>
      </rPr>
      <t>B/VI/9.4 Zbiorniki wody</t>
    </r>
    <r>
      <rPr>
        <b/>
        <i/>
        <sz val="6.5"/>
        <color rgb="FF7030A0"/>
        <rFont val="Calibri"/>
        <family val="2"/>
        <charset val="238"/>
        <scheme val="minor"/>
      </rPr>
      <t xml:space="preserve">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B/VI/10.9 
</t>
    </r>
    <r>
      <rPr>
        <b/>
        <i/>
        <sz val="6.5"/>
        <color rgb="FF7030A0"/>
        <rFont val="Calibri"/>
        <family val="2"/>
        <charset val="238"/>
        <scheme val="minor"/>
      </rPr>
      <t xml:space="preserve">
Dostawcy, którzy wcześniej zostali  zakwalifikowani na grupę B/VI/9.4 - mogą brać udział w postępowaniach zakupowych PKP IC</t>
    </r>
  </si>
  <si>
    <r>
      <t>Usunięto grupę</t>
    </r>
    <r>
      <rPr>
        <b/>
        <i/>
        <sz val="6.5"/>
        <color rgb="FFFF0000"/>
        <rFont val="Calibri"/>
        <family val="2"/>
        <charset val="238"/>
        <scheme val="minor"/>
      </rPr>
      <t xml:space="preserve"> B/VI/9.8 Elementy złączne specjalne </t>
    </r>
    <r>
      <rPr>
        <b/>
        <i/>
        <sz val="6.5"/>
        <color rgb="FF7030A0"/>
        <rFont val="Calibri"/>
        <family val="2"/>
        <charset val="238"/>
        <scheme val="minor"/>
      </rPr>
      <t xml:space="preserve">- grupa się powtórzyła i nadano nowy numer.
Informacja dla Nowych Dostawców i Dostawców zgłaszających Aktualizację oraz Kupca - należy wybrać kategorię równoważną: </t>
    </r>
    <r>
      <rPr>
        <b/>
        <i/>
        <sz val="6.5"/>
        <color theme="1"/>
        <rFont val="Calibri"/>
        <family val="2"/>
        <charset val="238"/>
        <scheme val="minor"/>
      </rPr>
      <t xml:space="preserve">B/VI/10.18
</t>
    </r>
    <r>
      <rPr>
        <b/>
        <i/>
        <sz val="6.5"/>
        <color rgb="FF7030A0"/>
        <rFont val="Calibri"/>
        <family val="2"/>
        <charset val="238"/>
        <scheme val="minor"/>
      </rPr>
      <t>Dostawcy, którzy wcześniej zostali  zakwalifikowani na grupę B/VI/9.8 - mogą brać udział w postępowaniach zakupowych PKP IC</t>
    </r>
  </si>
  <si>
    <t>Informacja dla nowych Dostawców, Dostawców zgłąszających Aktualizację oraz Kupców: kategorie w kolumnie D z nazwą "Puste" zostały usunięte; w kolumnie E o nazwie "kategoria równoważna" wskazany jest numer grupy/grup, które zastąpiły usunięte kategorie.</t>
  </si>
  <si>
    <t>Dostawcy zakwalifikowani w grupach, które zostały usunięte i nie zgłaszali potrzeby Aktualizacji Dokumentu potwierdzającego Kwalifikację Dostawcy - mogą brać udział w postępowaniach zakupowych PKP IC</t>
  </si>
  <si>
    <t>Szczotki, szczotkotrzymacze</t>
  </si>
  <si>
    <t>Przyjmuję do wiadomości, że Administratorem podanych we wniosku danych osobowych jest "PKP Intercity" S.A., Al. Jerozolimskie 142A, 02-305 Warszawa. Podstawę przetwarzania stanowi art. 6 pkt 1 lit. f)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  Dane są przetwarzane w celu rozpatrzenia wniosku o dopuszczenie do Systemu Kwalifikowania Dostawców oraz w przypadku podjęcia decyzji pozytywnej o zakwalifikowaniu do tego Systemu. Okres przetwarzania danych osobowych odbywa się na czas rozpatrzenia wniosku, a po dopuszczeniu Dostawcy do Systemu Kwalifikowania Dostawców do czasu jego funkcjonowania. W razie pytań związanych z przetwarzaniem danych osobowych zachęcamy do kontaktu z powołanym przez administratora danych inspektorem ochrony danych tel.: +48 22 747 21 15 adres e-mail: iod@intercity.pl. Przysługuje Pani/Panu prawo żądania dostępu do swoich danych osobowych, ich sprostowania, usunięcia, ograniczenia ich przetwarzania, ich przenoszenia lub wniesienia sprzeciwu wobec ich przetwarzania. Podane przez Panią/Pana dane nie będą podlegały profilowaniu oraz nie będą udostępniane podmiotom innym niż tym upoważnionym na podstawie przepisów prawa. Przysługuje Pani/Panu wniesienie skargi do organu nadzorczego tj. Prezesa Urzędu Ochrony Danych Osobowych.
Złożenie Wniosku jest jednoznaczne z akceptacją wszystkich warunków Regulaminu.</t>
  </si>
  <si>
    <t>ISO 22163 (IRIS)</t>
  </si>
  <si>
    <t>Certyfikat ISO 22163, IATF 16949, AS/EN 9100, MMS</t>
  </si>
  <si>
    <t>IATF 16949</t>
  </si>
  <si>
    <t>Załącznik nr 2 Wykaz produktów i usług utrzymania_wydanie 5</t>
  </si>
  <si>
    <t>Urządzenia zewnętrzne i wewnętrzne (np. podest maszynisty, automat vendingowy)</t>
  </si>
  <si>
    <t>Pozytywna Ocena Dostawcy według P 104</t>
  </si>
  <si>
    <r>
      <rPr>
        <b/>
        <sz val="11"/>
        <color theme="1"/>
        <rFont val="Calibri"/>
        <family val="2"/>
        <charset val="238"/>
        <scheme val="minor"/>
      </rPr>
      <t xml:space="preserve">Wypełniony i podpisany wniosek należy wysłać wraz z załącznikami na adres </t>
    </r>
    <r>
      <rPr>
        <b/>
        <u/>
        <sz val="11"/>
        <color rgb="FF0070C0"/>
        <rFont val="Calibri"/>
        <family val="2"/>
        <charset val="238"/>
        <scheme val="minor"/>
      </rPr>
      <t xml:space="preserve">skd@intercity.pl </t>
    </r>
    <r>
      <rPr>
        <b/>
        <sz val="11"/>
        <color theme="1"/>
        <rFont val="Calibri"/>
        <family val="2"/>
        <charset val="238"/>
        <scheme val="minor"/>
      </rPr>
      <t xml:space="preserve">Prosimy o załączenie również pliku Excel w wersji edytowalnej. </t>
    </r>
    <r>
      <rPr>
        <sz val="11"/>
        <color theme="1"/>
        <rFont val="Calibri"/>
        <family val="2"/>
        <charset val="238"/>
        <scheme val="minor"/>
      </rPr>
      <t xml:space="preserve">
W sprawach technicznych związanych z wypełnieniem wniosku prosimy o kontakt pod numerem tel: +48 690 157 440 lub adres mailowy: krzysztof.zapala@intercity.pl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</si>
</sst>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F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666666"/>
      <name val="Arial Unicode MS"/>
      <family val="2"/>
      <charset val="238"/>
    </font>
    <font>
      <b/>
      <u/>
      <sz val="11"/>
      <color rgb="FF0070C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i/>
      <sz val="9"/>
      <color rgb="FF7030A0"/>
      <name val="Calibri"/>
      <family val="2"/>
      <charset val="238"/>
      <scheme val="minor"/>
    </font>
    <font>
      <b/>
      <i/>
      <sz val="8"/>
      <color rgb="FF7030A0"/>
      <name val="Calibri"/>
      <family val="2"/>
      <charset val="238"/>
      <scheme val="minor"/>
    </font>
    <font>
      <b/>
      <i/>
      <sz val="6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6.5"/>
      <color rgb="FF7030A0"/>
      <name val="Calibri"/>
      <family val="2"/>
      <charset val="238"/>
      <scheme val="minor"/>
    </font>
    <font>
      <b/>
      <i/>
      <sz val="6.5"/>
      <color rgb="FFFF0000"/>
      <name val="Calibri"/>
      <family val="2"/>
      <charset val="238"/>
      <scheme val="minor"/>
    </font>
    <font>
      <b/>
      <i/>
      <sz val="6.5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C3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22" fillId="17" borderId="0" applyNumberFormat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6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13" xfId="0" quotePrefix="1" applyFont="1" applyFill="1" applyBorder="1" applyAlignment="1">
      <alignment horizontal="center" vertical="top" wrapText="1"/>
    </xf>
    <xf numFmtId="49" fontId="0" fillId="9" borderId="13" xfId="0" quotePrefix="1" applyNumberForma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49" fontId="0" fillId="10" borderId="3" xfId="0" quotePrefix="1" applyNumberForma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49" fontId="2" fillId="11" borderId="3" xfId="0" applyNumberFormat="1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49" fontId="2" fillId="11" borderId="3" xfId="0" applyNumberFormat="1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12" borderId="3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9" borderId="3" xfId="0" quotePrefix="1" applyFont="1" applyFill="1" applyBorder="1" applyAlignment="1">
      <alignment horizontal="center" vertical="top" wrapText="1"/>
    </xf>
    <xf numFmtId="49" fontId="0" fillId="9" borderId="3" xfId="0" quotePrefix="1" applyNumberForma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2" fillId="11" borderId="1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11" borderId="3" xfId="0" applyNumberFormat="1" applyFont="1" applyFill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49" fontId="15" fillId="13" borderId="3" xfId="0" applyNumberFormat="1" applyFont="1" applyFill="1" applyBorder="1" applyAlignment="1">
      <alignment vertical="center" wrapText="1"/>
    </xf>
    <xf numFmtId="0" fontId="15" fillId="1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17" fillId="0" borderId="0" xfId="0" applyFont="1"/>
    <xf numFmtId="0" fontId="0" fillId="0" borderId="0" xfId="0" applyAlignment="1">
      <alignment horizontal="center"/>
    </xf>
    <xf numFmtId="0" fontId="15" fillId="1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2" borderId="3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left" vertical="center" wrapText="1"/>
    </xf>
    <xf numFmtId="0" fontId="2" fillId="11" borderId="3" xfId="0" applyFont="1" applyFill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12" borderId="14" xfId="0" applyNumberFormat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2" fillId="17" borderId="3" xfId="2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left" vertical="center" wrapText="1"/>
    </xf>
    <xf numFmtId="0" fontId="26" fillId="12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49" fontId="2" fillId="12" borderId="3" xfId="0" applyNumberFormat="1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49" fontId="0" fillId="19" borderId="3" xfId="0" quotePrefix="1" applyNumberFormat="1" applyFill="1" applyBorder="1" applyAlignment="1">
      <alignment horizontal="center" vertical="center" wrapText="1"/>
    </xf>
    <xf numFmtId="0" fontId="11" fillId="19" borderId="3" xfId="0" applyFont="1" applyFill="1" applyBorder="1" applyAlignment="1">
      <alignment vertical="center" wrapText="1"/>
    </xf>
    <xf numFmtId="0" fontId="11" fillId="19" borderId="3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20" borderId="3" xfId="0" quotePrefix="1" applyFont="1" applyFill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49" fontId="2" fillId="11" borderId="13" xfId="0" applyNumberFormat="1" applyFont="1" applyFill="1" applyBorder="1" applyAlignment="1">
      <alignment horizontal="left" vertical="center" wrapText="1"/>
    </xf>
    <xf numFmtId="0" fontId="0" fillId="0" borderId="3" xfId="0" quotePrefix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0" fillId="0" borderId="0" xfId="0" applyProtection="1">
      <protection locked="0"/>
    </xf>
    <xf numFmtId="0" fontId="20" fillId="12" borderId="3" xfId="0" quotePrefix="1" applyFont="1" applyFill="1" applyBorder="1" applyAlignment="1">
      <alignment horizontal="center" vertical="center" wrapText="1"/>
    </xf>
    <xf numFmtId="0" fontId="30" fillId="12" borderId="3" xfId="0" quotePrefix="1" applyFont="1" applyFill="1" applyBorder="1" applyAlignment="1">
      <alignment horizontal="center" vertical="center" wrapText="1"/>
    </xf>
    <xf numFmtId="49" fontId="12" fillId="0" borderId="3" xfId="0" quotePrefix="1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" fillId="12" borderId="3" xfId="0" quotePrefix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top" wrapText="1"/>
    </xf>
    <xf numFmtId="0" fontId="11" fillId="10" borderId="12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9" borderId="12" xfId="0" applyFont="1" applyFill="1" applyBorder="1" applyAlignment="1">
      <alignment horizontal="center" vertical="top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1" fillId="4" borderId="0" xfId="0" applyFont="1" applyFill="1" applyAlignment="1">
      <alignment horizontal="left" vertical="center"/>
    </xf>
    <xf numFmtId="0" fontId="2" fillId="12" borderId="3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left" wrapText="1"/>
    </xf>
    <xf numFmtId="0" fontId="1" fillId="3" borderId="0" xfId="0" applyFont="1" applyFill="1" applyAlignment="1">
      <alignment horizontal="center"/>
    </xf>
    <xf numFmtId="0" fontId="2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0" fillId="6" borderId="0" xfId="0" applyFill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10" fillId="9" borderId="14" xfId="0" applyFont="1" applyFill="1" applyBorder="1" applyAlignment="1">
      <alignment horizontal="center" vertical="top" wrapText="1"/>
    </xf>
    <xf numFmtId="0" fontId="10" fillId="9" borderId="12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10" borderId="12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9" borderId="14" xfId="0" applyFont="1" applyFill="1" applyBorder="1" applyAlignment="1">
      <alignment horizontal="center" vertical="top" wrapText="1"/>
    </xf>
    <xf numFmtId="0" fontId="11" fillId="19" borderId="12" xfId="0" applyFont="1" applyFill="1" applyBorder="1" applyAlignment="1">
      <alignment horizontal="center" vertical="top" wrapText="1"/>
    </xf>
    <xf numFmtId="0" fontId="20" fillId="12" borderId="14" xfId="0" applyFont="1" applyFill="1" applyBorder="1" applyAlignment="1">
      <alignment horizontal="left" vertical="center" wrapText="1"/>
    </xf>
    <xf numFmtId="0" fontId="20" fillId="12" borderId="12" xfId="0" applyFont="1" applyFill="1" applyBorder="1" applyAlignment="1">
      <alignment horizontal="left" vertical="center" wrapText="1"/>
    </xf>
    <xf numFmtId="0" fontId="20" fillId="12" borderId="13" xfId="0" applyFont="1" applyFill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top" wrapText="1"/>
    </xf>
    <xf numFmtId="0" fontId="1" fillId="10" borderId="14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49" fontId="8" fillId="8" borderId="9" xfId="0" applyNumberFormat="1" applyFont="1" applyFill="1" applyBorder="1" applyAlignment="1">
      <alignment horizontal="center" vertical="center" textRotation="90" wrapText="1"/>
    </xf>
    <xf numFmtId="49" fontId="8" fillId="8" borderId="3" xfId="0" applyNumberFormat="1" applyFont="1" applyFill="1" applyBorder="1" applyAlignment="1">
      <alignment horizontal="center" vertical="center" textRotation="90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8" fillId="8" borderId="8" xfId="0" applyNumberFormat="1" applyFont="1" applyFill="1" applyBorder="1" applyAlignment="1">
      <alignment horizontal="center" vertical="center" textRotation="90" wrapText="1"/>
    </xf>
    <xf numFmtId="49" fontId="8" fillId="8" borderId="11" xfId="0" applyNumberFormat="1" applyFont="1" applyFill="1" applyBorder="1" applyAlignment="1">
      <alignment horizontal="center" vertical="center" textRotation="90" wrapText="1"/>
    </xf>
  </cellXfs>
  <cellStyles count="3">
    <cellStyle name="Dobry" xfId="2" builtinId="26"/>
    <cellStyle name="Hiperłącze" xfId="1" builtinId="8"/>
    <cellStyle name="Normalny" xfId="0" builtinId="0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71992"/>
          <a:ext cx="1167342" cy="582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7342" cy="582312"/>
        </a:xfrm>
        <a:prstGeom prst="rect">
          <a:avLst/>
        </a:prstGeom>
      </xdr:spPr>
    </xdr:pic>
    <xdr:clientData/>
  </xdr:twoCellAnchor>
  <xdr:oneCellAnchor>
    <xdr:from>
      <xdr:col>11</xdr:col>
      <xdr:colOff>41081</xdr:colOff>
      <xdr:row>1</xdr:row>
      <xdr:rowOff>31324</xdr:rowOff>
    </xdr:from>
    <xdr:ext cx="756302" cy="704716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681" y="215474"/>
          <a:ext cx="756302" cy="704716"/>
        </a:xfrm>
        <a:prstGeom prst="rect">
          <a:avLst/>
        </a:prstGeom>
      </xdr:spPr>
    </xdr:pic>
    <xdr:clientData/>
  </xdr:oneCellAnchor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103717</xdr:rowOff>
    </xdr:from>
    <xdr:to>
      <xdr:col>3</xdr:col>
      <xdr:colOff>47627</xdr:colOff>
      <xdr:row>1</xdr:row>
      <xdr:rowOff>682854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0610"/>
          <a:ext cx="1167796" cy="579137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  <xdr:oneCellAnchor>
    <xdr:from>
      <xdr:col>11</xdr:col>
      <xdr:colOff>41081</xdr:colOff>
      <xdr:row>1</xdr:row>
      <xdr:rowOff>31324</xdr:rowOff>
    </xdr:from>
    <xdr:ext cx="756302" cy="704716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681" y="215474"/>
          <a:ext cx="756302" cy="704716"/>
        </a:xfrm>
        <a:prstGeom prst="rect">
          <a:avLst/>
        </a:prstGeom>
      </xdr:spPr>
    </xdr:pic>
    <xdr:clientData/>
  </xdr:oneCellAnchor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  <xdr:oneCellAnchor>
    <xdr:from>
      <xdr:col>11</xdr:col>
      <xdr:colOff>41081</xdr:colOff>
      <xdr:row>1</xdr:row>
      <xdr:rowOff>31324</xdr:rowOff>
    </xdr:from>
    <xdr:ext cx="756302" cy="704716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681" y="215474"/>
          <a:ext cx="756302" cy="704716"/>
        </a:xfrm>
        <a:prstGeom prst="rect">
          <a:avLst/>
        </a:prstGeom>
      </xdr:spPr>
    </xdr:pic>
    <xdr:clientData/>
  </xdr:oneCellAnchor>
  <xdr:oneCellAnchor>
    <xdr:from>
      <xdr:col>0</xdr:col>
      <xdr:colOff>264585</xdr:colOff>
      <xdr:row>1</xdr:row>
      <xdr:rowOff>100542</xdr:rowOff>
    </xdr:from>
    <xdr:ext cx="1164167" cy="582312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oneCellAnchor>
  <xdr:twoCellAnchor editAs="oneCell">
    <xdr:from>
      <xdr:col>0</xdr:col>
      <xdr:colOff>264585</xdr:colOff>
      <xdr:row>1</xdr:row>
      <xdr:rowOff>100542</xdr:rowOff>
    </xdr:from>
    <xdr:to>
      <xdr:col>3</xdr:col>
      <xdr:colOff>44452</xdr:colOff>
      <xdr:row>1</xdr:row>
      <xdr:rowOff>682854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5" y="284692"/>
          <a:ext cx="1164167" cy="582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M206"/>
  <sheetViews>
    <sheetView tabSelected="1" view="pageLayout" topLeftCell="A47" zoomScaleNormal="100" workbookViewId="0">
      <selection activeCell="A54" sqref="A54:I54"/>
    </sheetView>
  </sheetViews>
  <sheetFormatPr defaultColWidth="8.54296875" defaultRowHeight="14.5"/>
  <cols>
    <col min="3" max="3" width="13.453125" customWidth="1"/>
    <col min="8" max="8" width="8.54296875" customWidth="1"/>
    <col min="9" max="9" width="11.81640625" customWidth="1"/>
  </cols>
  <sheetData>
    <row r="1" spans="1:10">
      <c r="A1" s="151"/>
      <c r="B1" s="151"/>
      <c r="C1" s="4"/>
    </row>
    <row r="2" spans="1:10">
      <c r="A2" s="144" t="s">
        <v>5</v>
      </c>
      <c r="B2" s="144"/>
      <c r="C2" s="144"/>
    </row>
    <row r="4" spans="1:10">
      <c r="A4" s="149" t="s">
        <v>0</v>
      </c>
      <c r="B4" s="149"/>
      <c r="C4" s="149"/>
      <c r="D4" s="149"/>
      <c r="E4" s="149"/>
      <c r="F4" s="149"/>
      <c r="G4" s="149"/>
      <c r="H4" s="149"/>
      <c r="I4" s="149"/>
      <c r="J4" s="1"/>
    </row>
    <row r="6" spans="1:10">
      <c r="A6" s="2"/>
      <c r="B6" s="2"/>
      <c r="C6" s="153" t="s">
        <v>8</v>
      </c>
      <c r="D6" s="153"/>
      <c r="E6" s="153"/>
      <c r="F6" s="153"/>
      <c r="G6" s="3"/>
      <c r="H6" s="3"/>
    </row>
    <row r="7" spans="1:10">
      <c r="A7" s="2"/>
      <c r="B7" s="2"/>
      <c r="C7" s="153"/>
      <c r="D7" s="153"/>
      <c r="E7" s="153"/>
      <c r="F7" s="153"/>
      <c r="G7" s="3"/>
      <c r="H7" s="3"/>
    </row>
    <row r="8" spans="1:10">
      <c r="A8" s="144" t="s">
        <v>1</v>
      </c>
      <c r="B8" s="144"/>
    </row>
    <row r="9" spans="1:10">
      <c r="A9" s="152" t="s">
        <v>9</v>
      </c>
      <c r="B9" s="152"/>
      <c r="C9" s="152"/>
      <c r="D9" s="152"/>
      <c r="E9" s="152"/>
      <c r="F9" s="152"/>
      <c r="G9" s="152"/>
      <c r="H9" s="152"/>
      <c r="I9" s="152"/>
    </row>
    <row r="10" spans="1:10">
      <c r="A10" s="152"/>
      <c r="B10" s="152"/>
      <c r="C10" s="152"/>
      <c r="D10" s="152"/>
      <c r="E10" s="152"/>
      <c r="F10" s="152"/>
      <c r="G10" s="152"/>
      <c r="H10" s="152"/>
      <c r="I10" s="152"/>
    </row>
    <row r="11" spans="1:10">
      <c r="A11" t="s">
        <v>2</v>
      </c>
    </row>
    <row r="12" spans="1:10">
      <c r="A12" s="133" t="s">
        <v>10</v>
      </c>
      <c r="B12" s="133"/>
      <c r="C12" s="133"/>
      <c r="D12" s="133"/>
      <c r="E12" s="133"/>
      <c r="F12" s="133"/>
      <c r="G12" s="133"/>
      <c r="H12" s="133"/>
      <c r="I12" s="133"/>
    </row>
    <row r="13" spans="1:10">
      <c r="A13" s="133"/>
      <c r="B13" s="133"/>
      <c r="C13" s="133"/>
      <c r="D13" s="133"/>
      <c r="E13" s="133"/>
      <c r="F13" s="133"/>
      <c r="G13" s="133"/>
      <c r="H13" s="133"/>
      <c r="I13" s="133"/>
    </row>
    <row r="14" spans="1:10">
      <c r="A14" t="s">
        <v>3</v>
      </c>
    </row>
    <row r="15" spans="1:10">
      <c r="A15" s="133" t="s">
        <v>8</v>
      </c>
      <c r="B15" s="133"/>
      <c r="C15" s="133"/>
      <c r="D15" s="133"/>
      <c r="E15" s="133"/>
      <c r="F15" s="133"/>
      <c r="G15" s="133"/>
      <c r="H15" s="133"/>
      <c r="I15" s="133"/>
    </row>
    <row r="16" spans="1:10">
      <c r="A16" s="133" t="s">
        <v>441</v>
      </c>
      <c r="B16" s="133"/>
      <c r="C16" s="133"/>
      <c r="D16" s="133"/>
      <c r="E16" s="133"/>
      <c r="F16" s="133"/>
      <c r="G16" s="133"/>
      <c r="H16" s="133"/>
      <c r="I16" s="133"/>
    </row>
    <row r="17" spans="1:13">
      <c r="A17" t="s">
        <v>4</v>
      </c>
    </row>
    <row r="18" spans="1:13">
      <c r="C18" s="148" t="s">
        <v>8</v>
      </c>
      <c r="D18" s="148"/>
      <c r="E18" s="148"/>
      <c r="F18" s="148"/>
    </row>
    <row r="19" spans="1:13">
      <c r="A19" s="149" t="s">
        <v>6</v>
      </c>
      <c r="B19" s="149"/>
      <c r="C19" s="149"/>
      <c r="D19" s="149"/>
      <c r="E19" s="149"/>
      <c r="F19" s="149"/>
      <c r="G19" s="149"/>
      <c r="H19" s="149"/>
      <c r="I19" s="149"/>
    </row>
    <row r="21" spans="1:13">
      <c r="A21" s="150" t="s">
        <v>472</v>
      </c>
      <c r="B21" s="150"/>
      <c r="C21" s="150"/>
      <c r="D21" s="150"/>
      <c r="E21" s="150"/>
      <c r="F21" s="150"/>
      <c r="G21" s="150"/>
      <c r="H21" s="150"/>
      <c r="I21" s="150"/>
    </row>
    <row r="22" spans="1:13">
      <c r="A22" s="150"/>
      <c r="B22" s="150"/>
      <c r="C22" s="150"/>
      <c r="D22" s="150"/>
      <c r="E22" s="150"/>
      <c r="F22" s="150"/>
      <c r="G22" s="150"/>
      <c r="H22" s="150"/>
      <c r="I22" s="150"/>
    </row>
    <row r="23" spans="1:13">
      <c r="A23" s="150"/>
      <c r="B23" s="150"/>
      <c r="C23" s="150"/>
      <c r="D23" s="150"/>
      <c r="E23" s="150"/>
      <c r="F23" s="150"/>
      <c r="G23" s="150"/>
      <c r="H23" s="150"/>
      <c r="I23" s="150"/>
    </row>
    <row r="24" spans="1:13">
      <c r="A24" s="6"/>
      <c r="B24" s="6"/>
      <c r="C24" s="6"/>
      <c r="D24" s="6"/>
      <c r="E24" s="6"/>
      <c r="F24" s="6"/>
      <c r="G24" s="6"/>
      <c r="H24" s="6"/>
      <c r="I24" s="6"/>
    </row>
    <row r="25" spans="1:13" ht="14.5" customHeight="1">
      <c r="A25" s="124" t="s">
        <v>631</v>
      </c>
      <c r="B25" s="124"/>
      <c r="C25" s="124"/>
      <c r="D25" s="124"/>
      <c r="E25" s="124"/>
      <c r="F25" s="124"/>
      <c r="G25" s="124"/>
      <c r="H25" s="124"/>
      <c r="I25" s="124"/>
    </row>
    <row r="26" spans="1:13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13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13">
      <c r="A28" s="124"/>
      <c r="B28" s="124"/>
      <c r="C28" s="124"/>
      <c r="D28" s="124"/>
      <c r="E28" s="124"/>
      <c r="F28" s="124"/>
      <c r="G28" s="124"/>
      <c r="H28" s="124"/>
      <c r="I28" s="124"/>
      <c r="M28" s="60"/>
    </row>
    <row r="29" spans="1:13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13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13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13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30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4.5" customHeight="1">
      <c r="A42" s="6"/>
      <c r="B42" s="6"/>
      <c r="C42" s="6"/>
      <c r="D42" s="6"/>
      <c r="E42" s="6"/>
      <c r="F42" s="155" t="s">
        <v>7</v>
      </c>
      <c r="G42" s="155"/>
      <c r="H42" s="155"/>
      <c r="I42" s="155"/>
    </row>
    <row r="43" spans="1:9" ht="14.5" customHeight="1">
      <c r="A43" s="6"/>
      <c r="B43" s="6"/>
      <c r="C43" s="6"/>
      <c r="D43" s="6"/>
      <c r="E43" s="6"/>
      <c r="F43" s="155"/>
      <c r="G43" s="155"/>
      <c r="H43" s="155"/>
      <c r="I43" s="155"/>
    </row>
    <row r="44" spans="1:9" ht="13.5" customHeight="1">
      <c r="A44" s="7" t="s">
        <v>445</v>
      </c>
      <c r="B44" s="154" t="s">
        <v>9</v>
      </c>
      <c r="C44" s="154"/>
      <c r="D44" s="6"/>
      <c r="E44" s="6"/>
      <c r="F44" s="155"/>
      <c r="G44" s="155"/>
      <c r="H44" s="155"/>
      <c r="I44" s="155"/>
    </row>
    <row r="45" spans="1:9">
      <c r="F45" s="155"/>
      <c r="G45" s="155"/>
      <c r="H45" s="155"/>
      <c r="I45" s="155"/>
    </row>
    <row r="46" spans="1:9">
      <c r="F46" s="155"/>
      <c r="G46" s="155"/>
      <c r="H46" s="155"/>
      <c r="I46" s="155"/>
    </row>
    <row r="47" spans="1:9">
      <c r="F47" s="108"/>
      <c r="G47" s="108"/>
      <c r="H47" s="108"/>
      <c r="I47" s="108"/>
    </row>
    <row r="48" spans="1:9">
      <c r="A48" s="136" t="s">
        <v>11</v>
      </c>
      <c r="B48" s="136"/>
      <c r="C48" s="136"/>
      <c r="D48" s="136"/>
      <c r="E48" s="136"/>
      <c r="F48" s="136"/>
      <c r="G48" s="136"/>
      <c r="H48" s="136"/>
      <c r="I48" s="136"/>
    </row>
    <row r="49" spans="1:9">
      <c r="A49" s="141" t="s">
        <v>12</v>
      </c>
      <c r="B49" s="141"/>
      <c r="C49" s="141"/>
      <c r="D49" s="141"/>
      <c r="E49" s="141"/>
      <c r="F49" s="141"/>
      <c r="G49" s="141"/>
      <c r="H49" s="141"/>
      <c r="I49" s="141"/>
    </row>
    <row r="50" spans="1:9">
      <c r="A50" s="147" t="s">
        <v>13</v>
      </c>
      <c r="B50" s="147"/>
      <c r="C50" s="147"/>
      <c r="D50" s="147"/>
      <c r="E50" s="147"/>
      <c r="F50" s="147"/>
      <c r="G50" s="147"/>
      <c r="H50" s="147"/>
      <c r="I50" s="147"/>
    </row>
    <row r="51" spans="1:9">
      <c r="A51" s="133" t="str">
        <f>A9</f>
        <v>Proszę podać</v>
      </c>
      <c r="B51" s="133"/>
      <c r="C51" s="133"/>
      <c r="D51" s="133"/>
      <c r="E51" s="133"/>
      <c r="F51" s="133"/>
      <c r="G51" s="133"/>
      <c r="H51" s="133"/>
      <c r="I51" s="133"/>
    </row>
    <row r="52" spans="1:9">
      <c r="A52" s="133"/>
      <c r="B52" s="133"/>
      <c r="C52" s="133"/>
      <c r="D52" s="133"/>
      <c r="E52" s="133"/>
      <c r="F52" s="133"/>
      <c r="G52" s="133"/>
      <c r="H52" s="133"/>
      <c r="I52" s="133"/>
    </row>
    <row r="53" spans="1:9">
      <c r="A53" s="147" t="s">
        <v>14</v>
      </c>
      <c r="B53" s="147"/>
      <c r="C53" s="147"/>
      <c r="D53" s="147"/>
      <c r="E53" s="147"/>
      <c r="F53" s="147"/>
      <c r="G53" s="147"/>
      <c r="H53" s="147"/>
      <c r="I53" s="147"/>
    </row>
    <row r="54" spans="1:9">
      <c r="A54" s="133" t="s">
        <v>8</v>
      </c>
      <c r="B54" s="133"/>
      <c r="C54" s="133"/>
      <c r="D54" s="133"/>
      <c r="E54" s="133"/>
      <c r="F54" s="133"/>
      <c r="G54" s="133"/>
      <c r="H54" s="133"/>
      <c r="I54" s="133"/>
    </row>
    <row r="55" spans="1:9">
      <c r="A55" s="133" t="str">
        <f>IF(A54="Inna","Proszę sprecyzować formę tutaj","")</f>
        <v/>
      </c>
      <c r="B55" s="133"/>
      <c r="C55" s="133"/>
      <c r="D55" s="133"/>
      <c r="E55" s="133"/>
      <c r="F55" s="133"/>
      <c r="G55" s="133"/>
      <c r="H55" s="133"/>
      <c r="I55" s="133"/>
    </row>
    <row r="56" spans="1:9">
      <c r="A56" s="147" t="s">
        <v>15</v>
      </c>
      <c r="B56" s="147"/>
      <c r="C56" s="147"/>
      <c r="D56" s="147"/>
      <c r="E56" s="147"/>
      <c r="F56" s="147"/>
      <c r="G56" s="147"/>
      <c r="H56" s="147"/>
      <c r="I56" s="147"/>
    </row>
    <row r="57" spans="1:9">
      <c r="A57" s="133" t="str">
        <f>A12</f>
        <v>Proszę podać (kraj, kod pocztowy, miejscowość, ulica, numer)</v>
      </c>
      <c r="B57" s="133"/>
      <c r="C57" s="133"/>
      <c r="D57" s="133"/>
      <c r="E57" s="133"/>
      <c r="F57" s="133"/>
      <c r="G57" s="133"/>
      <c r="H57" s="133"/>
      <c r="I57" s="133"/>
    </row>
    <row r="58" spans="1:9">
      <c r="A58" s="133"/>
      <c r="B58" s="133"/>
      <c r="C58" s="133"/>
      <c r="D58" s="133"/>
      <c r="E58" s="133"/>
      <c r="F58" s="133"/>
      <c r="G58" s="133"/>
      <c r="H58" s="133"/>
      <c r="I58" s="133"/>
    </row>
    <row r="59" spans="1:9">
      <c r="A59" s="147" t="s">
        <v>16</v>
      </c>
      <c r="B59" s="147"/>
      <c r="C59" s="147"/>
      <c r="D59" s="147"/>
      <c r="E59" s="147"/>
      <c r="F59" s="147"/>
      <c r="G59" s="147"/>
      <c r="H59" s="147"/>
      <c r="I59" s="147"/>
    </row>
    <row r="60" spans="1:9">
      <c r="A60" s="133" t="s">
        <v>17</v>
      </c>
      <c r="B60" s="133"/>
      <c r="C60" s="133"/>
      <c r="D60" s="133"/>
      <c r="E60" s="133"/>
      <c r="F60" s="133"/>
      <c r="G60" s="133"/>
      <c r="H60" s="133"/>
      <c r="I60" s="133"/>
    </row>
    <row r="61" spans="1:9">
      <c r="A61" s="133"/>
      <c r="B61" s="133"/>
      <c r="C61" s="133"/>
      <c r="D61" s="133"/>
      <c r="E61" s="133"/>
      <c r="F61" s="133"/>
      <c r="G61" s="133"/>
      <c r="H61" s="133"/>
      <c r="I61" s="133"/>
    </row>
    <row r="62" spans="1:9">
      <c r="A62" s="147" t="s">
        <v>18</v>
      </c>
      <c r="B62" s="147"/>
      <c r="C62" s="147"/>
      <c r="D62" s="147"/>
      <c r="E62" s="147"/>
      <c r="F62" s="147"/>
      <c r="G62" s="147"/>
      <c r="H62" s="147"/>
      <c r="I62" s="147"/>
    </row>
    <row r="63" spans="1:9">
      <c r="A63" s="133" t="s">
        <v>9</v>
      </c>
      <c r="B63" s="133"/>
      <c r="C63" s="133"/>
      <c r="D63" s="133"/>
      <c r="E63" s="133"/>
      <c r="F63" s="133"/>
      <c r="G63" s="133"/>
      <c r="H63" s="133"/>
      <c r="I63" s="133"/>
    </row>
    <row r="64" spans="1:9">
      <c r="A64" s="147" t="s">
        <v>19</v>
      </c>
      <c r="B64" s="147"/>
      <c r="C64" s="147"/>
      <c r="D64" s="147"/>
      <c r="E64" s="147"/>
      <c r="F64" s="147"/>
      <c r="G64" s="147"/>
      <c r="H64" s="147"/>
      <c r="I64" s="147"/>
    </row>
    <row r="65" spans="1:9">
      <c r="A65" s="133" t="s">
        <v>9</v>
      </c>
      <c r="B65" s="133"/>
      <c r="C65" s="133"/>
      <c r="D65" s="133"/>
      <c r="E65" s="133"/>
      <c r="F65" s="133"/>
      <c r="G65" s="133"/>
      <c r="H65" s="133"/>
      <c r="I65" s="133"/>
    </row>
    <row r="66" spans="1:9">
      <c r="A66" s="147" t="s">
        <v>21</v>
      </c>
      <c r="B66" s="147"/>
      <c r="C66" s="147"/>
      <c r="D66" s="147"/>
      <c r="E66" s="147"/>
      <c r="F66" s="147"/>
      <c r="G66" s="147"/>
      <c r="H66" s="147"/>
      <c r="I66" s="147"/>
    </row>
    <row r="67" spans="1:9">
      <c r="A67" s="133" t="s">
        <v>9</v>
      </c>
      <c r="B67" s="133"/>
      <c r="C67" s="133"/>
      <c r="D67" s="133"/>
      <c r="E67" s="133"/>
      <c r="F67" s="133"/>
      <c r="G67" s="133"/>
      <c r="H67" s="133"/>
      <c r="I67" s="133"/>
    </row>
    <row r="68" spans="1:9">
      <c r="A68" s="147" t="s">
        <v>20</v>
      </c>
      <c r="B68" s="147"/>
      <c r="C68" s="147"/>
      <c r="D68" s="147"/>
      <c r="E68" s="147"/>
      <c r="F68" s="147"/>
      <c r="G68" s="147"/>
      <c r="H68" s="147"/>
      <c r="I68" s="147"/>
    </row>
    <row r="69" spans="1:9">
      <c r="A69" s="133" t="s">
        <v>9</v>
      </c>
      <c r="B69" s="133"/>
      <c r="C69" s="133"/>
      <c r="D69" s="133"/>
      <c r="E69" s="133"/>
      <c r="F69" s="133"/>
      <c r="G69" s="133"/>
      <c r="H69" s="133"/>
      <c r="I69" s="133"/>
    </row>
    <row r="70" spans="1:9">
      <c r="A70" s="141" t="s">
        <v>22</v>
      </c>
      <c r="B70" s="141"/>
      <c r="C70" s="141"/>
      <c r="D70" s="141"/>
      <c r="E70" s="141"/>
      <c r="F70" s="141"/>
      <c r="G70" s="141"/>
      <c r="H70" s="141"/>
      <c r="I70" s="141"/>
    </row>
    <row r="71" spans="1:9">
      <c r="A71" s="147" t="s">
        <v>23</v>
      </c>
      <c r="B71" s="147"/>
      <c r="C71" s="147"/>
      <c r="D71" s="147"/>
      <c r="E71" s="147"/>
      <c r="F71" s="147"/>
      <c r="G71" s="147"/>
      <c r="H71" s="147"/>
      <c r="I71" s="147"/>
    </row>
    <row r="72" spans="1:9">
      <c r="A72" s="133" t="s">
        <v>9</v>
      </c>
      <c r="B72" s="133"/>
      <c r="C72" s="133"/>
      <c r="D72" s="133"/>
      <c r="E72" s="133"/>
      <c r="F72" s="133"/>
      <c r="G72" s="133"/>
      <c r="H72" s="133"/>
      <c r="I72" s="133"/>
    </row>
    <row r="73" spans="1:9">
      <c r="A73" s="133"/>
      <c r="B73" s="133"/>
      <c r="C73" s="133"/>
      <c r="D73" s="133"/>
      <c r="E73" s="133"/>
      <c r="F73" s="133"/>
      <c r="G73" s="133"/>
      <c r="H73" s="133"/>
      <c r="I73" s="133"/>
    </row>
    <row r="74" spans="1:9">
      <c r="A74" s="147" t="s">
        <v>24</v>
      </c>
      <c r="B74" s="147"/>
      <c r="C74" s="147"/>
      <c r="D74" s="147"/>
      <c r="E74" s="147"/>
      <c r="F74" s="147"/>
      <c r="G74" s="147"/>
      <c r="H74" s="147"/>
      <c r="I74" s="147"/>
    </row>
    <row r="75" spans="1:9">
      <c r="A75" s="156" t="s">
        <v>28</v>
      </c>
      <c r="B75" s="156"/>
      <c r="C75" s="156"/>
      <c r="D75" s="156"/>
      <c r="E75" s="156" t="s">
        <v>28</v>
      </c>
      <c r="F75" s="156"/>
      <c r="G75" s="156"/>
      <c r="H75" s="156"/>
      <c r="I75" s="156"/>
    </row>
    <row r="76" spans="1:9">
      <c r="A76" s="133" t="s">
        <v>25</v>
      </c>
      <c r="B76" s="133"/>
      <c r="C76" s="133"/>
      <c r="D76" s="133"/>
      <c r="E76" s="133" t="s">
        <v>25</v>
      </c>
      <c r="F76" s="133"/>
      <c r="G76" s="133"/>
      <c r="H76" s="133"/>
      <c r="I76" s="133"/>
    </row>
    <row r="77" spans="1:9">
      <c r="A77" s="156" t="s">
        <v>26</v>
      </c>
      <c r="B77" s="156"/>
      <c r="C77" s="156"/>
      <c r="D77" s="156"/>
      <c r="E77" s="156" t="s">
        <v>26</v>
      </c>
      <c r="F77" s="156"/>
      <c r="G77" s="156"/>
      <c r="H77" s="156"/>
      <c r="I77" s="156"/>
    </row>
    <row r="78" spans="1:9">
      <c r="A78" s="133" t="s">
        <v>25</v>
      </c>
      <c r="B78" s="133"/>
      <c r="C78" s="133"/>
      <c r="D78" s="133"/>
      <c r="E78" s="133" t="s">
        <v>25</v>
      </c>
      <c r="F78" s="133"/>
      <c r="G78" s="133"/>
      <c r="H78" s="133"/>
      <c r="I78" s="133"/>
    </row>
    <row r="79" spans="1:9">
      <c r="A79" s="156" t="s">
        <v>27</v>
      </c>
      <c r="B79" s="156"/>
      <c r="C79" s="156"/>
      <c r="D79" s="156"/>
      <c r="E79" s="156" t="s">
        <v>27</v>
      </c>
      <c r="F79" s="156"/>
      <c r="G79" s="156"/>
      <c r="H79" s="156"/>
      <c r="I79" s="156"/>
    </row>
    <row r="80" spans="1:9">
      <c r="A80" s="133" t="s">
        <v>25</v>
      </c>
      <c r="B80" s="133"/>
      <c r="C80" s="133"/>
      <c r="D80" s="133"/>
      <c r="E80" s="133" t="s">
        <v>25</v>
      </c>
      <c r="F80" s="133"/>
      <c r="G80" s="133"/>
      <c r="H80" s="133"/>
      <c r="I80" s="133"/>
    </row>
    <row r="81" spans="1:9">
      <c r="A81" s="147" t="s">
        <v>29</v>
      </c>
      <c r="B81" s="147"/>
      <c r="C81" s="147"/>
      <c r="D81" s="147"/>
      <c r="E81" s="147"/>
      <c r="F81" s="147"/>
      <c r="G81" s="147"/>
      <c r="H81" s="147"/>
      <c r="I81" s="147"/>
    </row>
    <row r="82" spans="1:9">
      <c r="A82" s="156" t="s">
        <v>28</v>
      </c>
      <c r="B82" s="156"/>
      <c r="C82" s="156"/>
      <c r="D82" s="156"/>
      <c r="E82" s="156" t="s">
        <v>28</v>
      </c>
      <c r="F82" s="156"/>
      <c r="G82" s="156"/>
      <c r="H82" s="156"/>
      <c r="I82" s="156"/>
    </row>
    <row r="83" spans="1:9">
      <c r="A83" s="133" t="s">
        <v>25</v>
      </c>
      <c r="B83" s="133"/>
      <c r="C83" s="133"/>
      <c r="D83" s="133"/>
      <c r="E83" s="133" t="s">
        <v>25</v>
      </c>
      <c r="F83" s="133"/>
      <c r="G83" s="133"/>
      <c r="H83" s="133"/>
      <c r="I83" s="133"/>
    </row>
    <row r="84" spans="1:9">
      <c r="A84" s="156" t="s">
        <v>26</v>
      </c>
      <c r="B84" s="156"/>
      <c r="C84" s="156"/>
      <c r="D84" s="156"/>
      <c r="E84" s="156" t="s">
        <v>26</v>
      </c>
      <c r="F84" s="156"/>
      <c r="G84" s="156"/>
      <c r="H84" s="156"/>
      <c r="I84" s="156"/>
    </row>
    <row r="85" spans="1:9">
      <c r="A85" s="133" t="s">
        <v>25</v>
      </c>
      <c r="B85" s="133"/>
      <c r="C85" s="133"/>
      <c r="D85" s="133"/>
      <c r="E85" s="133" t="s">
        <v>25</v>
      </c>
      <c r="F85" s="133"/>
      <c r="G85" s="133"/>
      <c r="H85" s="133"/>
      <c r="I85" s="133"/>
    </row>
    <row r="86" spans="1:9">
      <c r="A86" s="156" t="s">
        <v>27</v>
      </c>
      <c r="B86" s="156"/>
      <c r="C86" s="156"/>
      <c r="D86" s="156"/>
      <c r="E86" s="156" t="s">
        <v>27</v>
      </c>
      <c r="F86" s="156"/>
      <c r="G86" s="156"/>
      <c r="H86" s="156"/>
      <c r="I86" s="156"/>
    </row>
    <row r="87" spans="1:9">
      <c r="A87" s="133" t="s">
        <v>25</v>
      </c>
      <c r="B87" s="133"/>
      <c r="C87" s="133"/>
      <c r="D87" s="133"/>
      <c r="E87" s="133" t="s">
        <v>25</v>
      </c>
      <c r="F87" s="133"/>
      <c r="G87" s="133"/>
      <c r="H87" s="133"/>
      <c r="I87" s="133"/>
    </row>
    <row r="88" spans="1:9">
      <c r="A88" s="147" t="s">
        <v>593</v>
      </c>
      <c r="B88" s="147"/>
      <c r="C88" s="147"/>
      <c r="D88" s="147"/>
      <c r="E88" s="147"/>
      <c r="F88" s="147"/>
      <c r="G88" s="147"/>
      <c r="H88" s="147"/>
      <c r="I88" s="147"/>
    </row>
    <row r="89" spans="1:9">
      <c r="A89" s="156" t="s">
        <v>28</v>
      </c>
      <c r="B89" s="156"/>
      <c r="C89" s="156"/>
      <c r="D89" s="156"/>
      <c r="E89" s="156" t="s">
        <v>28</v>
      </c>
      <c r="F89" s="156"/>
      <c r="G89" s="156"/>
      <c r="H89" s="156"/>
      <c r="I89" s="156"/>
    </row>
    <row r="90" spans="1:9">
      <c r="A90" s="133" t="s">
        <v>25</v>
      </c>
      <c r="B90" s="133"/>
      <c r="C90" s="133"/>
      <c r="D90" s="133"/>
      <c r="E90" s="133" t="s">
        <v>25</v>
      </c>
      <c r="F90" s="133"/>
      <c r="G90" s="133"/>
      <c r="H90" s="133"/>
      <c r="I90" s="133"/>
    </row>
    <row r="91" spans="1:9">
      <c r="A91" s="156" t="s">
        <v>26</v>
      </c>
      <c r="B91" s="156"/>
      <c r="C91" s="156"/>
      <c r="D91" s="156"/>
      <c r="E91" s="156" t="s">
        <v>26</v>
      </c>
      <c r="F91" s="156"/>
      <c r="G91" s="156"/>
      <c r="H91" s="156"/>
      <c r="I91" s="156"/>
    </row>
    <row r="92" spans="1:9">
      <c r="A92" s="133" t="s">
        <v>25</v>
      </c>
      <c r="B92" s="133"/>
      <c r="C92" s="133"/>
      <c r="D92" s="133"/>
      <c r="E92" s="133" t="s">
        <v>25</v>
      </c>
      <c r="F92" s="133"/>
      <c r="G92" s="133"/>
      <c r="H92" s="133"/>
      <c r="I92" s="133"/>
    </row>
    <row r="93" spans="1:9">
      <c r="A93" s="156" t="s">
        <v>27</v>
      </c>
      <c r="B93" s="156"/>
      <c r="C93" s="156"/>
      <c r="D93" s="156"/>
      <c r="E93" s="156" t="s">
        <v>27</v>
      </c>
      <c r="F93" s="156"/>
      <c r="G93" s="156"/>
      <c r="H93" s="156"/>
      <c r="I93" s="156"/>
    </row>
    <row r="94" spans="1:9">
      <c r="A94" s="133" t="s">
        <v>25</v>
      </c>
      <c r="B94" s="133"/>
      <c r="C94" s="133"/>
      <c r="D94" s="133"/>
      <c r="E94" s="133" t="s">
        <v>25</v>
      </c>
      <c r="F94" s="133"/>
      <c r="G94" s="133"/>
      <c r="H94" s="133"/>
      <c r="I94" s="133"/>
    </row>
    <row r="95" spans="1:9">
      <c r="A95" s="141" t="s">
        <v>30</v>
      </c>
      <c r="B95" s="141"/>
      <c r="C95" s="141"/>
      <c r="D95" s="141"/>
      <c r="E95" s="141"/>
      <c r="F95" s="141"/>
      <c r="G95" s="141"/>
      <c r="H95" s="141"/>
      <c r="I95" s="141"/>
    </row>
    <row r="96" spans="1:9" ht="14.5" customHeight="1">
      <c r="A96" s="138" t="s">
        <v>446</v>
      </c>
      <c r="B96" s="138"/>
      <c r="C96" s="138"/>
      <c r="D96" s="138"/>
      <c r="E96" s="138"/>
      <c r="F96" s="138"/>
      <c r="G96" s="138"/>
      <c r="H96" s="138"/>
      <c r="I96" s="138"/>
    </row>
    <row r="97" spans="1:9" ht="14.5" customHeight="1">
      <c r="A97" s="8"/>
      <c r="B97" s="9" t="s">
        <v>32</v>
      </c>
      <c r="C97" s="138" t="s">
        <v>45</v>
      </c>
      <c r="D97" s="138"/>
      <c r="E97" s="138"/>
      <c r="F97" s="138"/>
      <c r="G97" s="138"/>
      <c r="H97" s="138"/>
      <c r="I97" s="84" t="s">
        <v>31</v>
      </c>
    </row>
    <row r="98" spans="1:9" ht="14.5" customHeight="1">
      <c r="B98" s="9" t="s">
        <v>33</v>
      </c>
      <c r="C98" s="138" t="s">
        <v>632</v>
      </c>
      <c r="D98" s="138"/>
      <c r="E98" s="138"/>
      <c r="F98" s="138"/>
      <c r="G98" s="138"/>
      <c r="H98" s="138"/>
      <c r="I98" s="84" t="s">
        <v>31</v>
      </c>
    </row>
    <row r="99" spans="1:9" ht="14.5" customHeight="1">
      <c r="B99" s="9" t="s">
        <v>34</v>
      </c>
      <c r="C99" s="138" t="s">
        <v>432</v>
      </c>
      <c r="D99" s="138"/>
      <c r="E99" s="138"/>
      <c r="F99" s="138"/>
      <c r="G99" s="138"/>
      <c r="H99" s="138"/>
      <c r="I99" s="84" t="s">
        <v>31</v>
      </c>
    </row>
    <row r="100" spans="1:9" ht="14.5" customHeight="1">
      <c r="B100" s="9" t="s">
        <v>35</v>
      </c>
      <c r="C100" s="138" t="s">
        <v>447</v>
      </c>
      <c r="D100" s="138"/>
      <c r="E100" s="138"/>
      <c r="F100" s="138"/>
      <c r="G100" s="138"/>
      <c r="H100" s="138"/>
      <c r="I100" s="84" t="s">
        <v>31</v>
      </c>
    </row>
    <row r="101" spans="1:9" ht="14.5" customHeight="1">
      <c r="B101" s="9" t="s">
        <v>36</v>
      </c>
      <c r="C101" s="138" t="s">
        <v>42</v>
      </c>
      <c r="D101" s="138"/>
      <c r="E101" s="138"/>
      <c r="F101" s="138"/>
      <c r="G101" s="138"/>
      <c r="H101" s="138"/>
      <c r="I101" s="84" t="s">
        <v>31</v>
      </c>
    </row>
    <row r="102" spans="1:9" ht="14.5" customHeight="1">
      <c r="B102" s="9" t="s">
        <v>37</v>
      </c>
      <c r="C102" s="138" t="s">
        <v>43</v>
      </c>
      <c r="D102" s="138"/>
      <c r="E102" s="138"/>
      <c r="F102" s="138"/>
      <c r="G102" s="138"/>
      <c r="H102" s="138"/>
      <c r="I102" s="84" t="s">
        <v>31</v>
      </c>
    </row>
    <row r="103" spans="1:9" ht="14.5" customHeight="1">
      <c r="B103" s="9" t="s">
        <v>38</v>
      </c>
      <c r="C103" s="138" t="s">
        <v>44</v>
      </c>
      <c r="D103" s="138"/>
      <c r="E103" s="138"/>
      <c r="F103" s="138"/>
      <c r="G103" s="138"/>
      <c r="H103" s="138"/>
      <c r="I103" s="84" t="s">
        <v>31</v>
      </c>
    </row>
    <row r="104" spans="1:9" ht="14.5" customHeight="1">
      <c r="B104" s="9" t="s">
        <v>39</v>
      </c>
      <c r="C104" s="138" t="s">
        <v>46</v>
      </c>
      <c r="D104" s="138"/>
      <c r="E104" s="138"/>
      <c r="F104" s="138"/>
      <c r="G104" s="138"/>
      <c r="H104" s="138"/>
      <c r="I104" s="84" t="s">
        <v>31</v>
      </c>
    </row>
    <row r="105" spans="1:9" ht="14.5" customHeight="1">
      <c r="B105" s="9" t="s">
        <v>40</v>
      </c>
      <c r="C105" s="138" t="s">
        <v>51</v>
      </c>
      <c r="D105" s="138"/>
      <c r="E105" s="138"/>
      <c r="F105" s="138"/>
      <c r="G105" s="138"/>
      <c r="H105" s="138"/>
      <c r="I105" s="84" t="s">
        <v>31</v>
      </c>
    </row>
    <row r="106" spans="1:9" ht="14.5" customHeight="1">
      <c r="B106" s="9" t="s">
        <v>41</v>
      </c>
      <c r="C106" s="138" t="s">
        <v>433</v>
      </c>
      <c r="D106" s="138"/>
      <c r="E106" s="138"/>
      <c r="F106" s="138"/>
      <c r="G106" s="138"/>
      <c r="H106" s="138"/>
      <c r="I106" s="84" t="s">
        <v>31</v>
      </c>
    </row>
    <row r="107" spans="1:9" ht="14.5" customHeight="1">
      <c r="B107" s="9" t="s">
        <v>48</v>
      </c>
      <c r="C107" s="138" t="s">
        <v>634</v>
      </c>
      <c r="D107" s="138"/>
      <c r="E107" s="138"/>
      <c r="F107" s="138"/>
      <c r="G107" s="138"/>
      <c r="H107" s="138"/>
      <c r="I107" s="84" t="s">
        <v>31</v>
      </c>
    </row>
    <row r="108" spans="1:9" ht="14.5" customHeight="1">
      <c r="B108" s="9" t="s">
        <v>49</v>
      </c>
      <c r="C108" s="138" t="s">
        <v>440</v>
      </c>
      <c r="D108" s="138"/>
      <c r="E108" s="138"/>
      <c r="F108" s="138"/>
      <c r="G108" s="138"/>
      <c r="H108" s="138"/>
      <c r="I108" s="84" t="s">
        <v>31</v>
      </c>
    </row>
    <row r="109" spans="1:9" ht="14.5" customHeight="1">
      <c r="B109" s="9" t="s">
        <v>50</v>
      </c>
      <c r="C109" s="138" t="s">
        <v>47</v>
      </c>
      <c r="D109" s="138"/>
      <c r="E109" s="138"/>
      <c r="F109" s="138"/>
      <c r="G109" s="138"/>
      <c r="H109" s="138"/>
      <c r="I109" s="84" t="s">
        <v>31</v>
      </c>
    </row>
    <row r="110" spans="1:9" ht="14.5" customHeight="1">
      <c r="C110" s="133" t="str">
        <f>IF(I109="Tak","Sprecyzuj tutaj","")</f>
        <v/>
      </c>
      <c r="D110" s="133"/>
      <c r="E110" s="133"/>
      <c r="F110" s="133"/>
      <c r="G110" s="133"/>
      <c r="H110" s="133"/>
      <c r="I110" s="133"/>
    </row>
    <row r="111" spans="1:9" ht="23.5" customHeight="1">
      <c r="A111" s="138" t="s">
        <v>434</v>
      </c>
      <c r="B111" s="138"/>
      <c r="C111" s="138"/>
      <c r="D111" s="138"/>
      <c r="E111" s="138"/>
      <c r="F111" s="138"/>
      <c r="G111" s="138"/>
      <c r="H111" s="138"/>
      <c r="I111" s="138"/>
    </row>
    <row r="112" spans="1:9">
      <c r="B112" s="9" t="s">
        <v>52</v>
      </c>
      <c r="C112" s="138" t="s">
        <v>435</v>
      </c>
      <c r="D112" s="138"/>
      <c r="E112" s="138"/>
      <c r="F112" s="138"/>
      <c r="G112" s="138"/>
      <c r="H112" s="138"/>
      <c r="I112" s="84" t="s">
        <v>31</v>
      </c>
    </row>
    <row r="113" spans="1:9">
      <c r="B113" s="9" t="s">
        <v>53</v>
      </c>
      <c r="C113" s="138" t="s">
        <v>436</v>
      </c>
      <c r="D113" s="138"/>
      <c r="E113" s="138"/>
      <c r="F113" s="138"/>
      <c r="G113" s="138"/>
      <c r="H113" s="138"/>
      <c r="I113" s="84" t="s">
        <v>31</v>
      </c>
    </row>
    <row r="114" spans="1:9">
      <c r="B114" s="9" t="s">
        <v>54</v>
      </c>
      <c r="C114" s="138" t="s">
        <v>437</v>
      </c>
      <c r="D114" s="138"/>
      <c r="E114" s="138"/>
      <c r="F114" s="138"/>
      <c r="G114" s="138"/>
      <c r="H114" s="138"/>
      <c r="I114" s="84" t="s">
        <v>31</v>
      </c>
    </row>
    <row r="115" spans="1:9">
      <c r="B115" s="9" t="s">
        <v>55</v>
      </c>
      <c r="C115" s="138" t="s">
        <v>448</v>
      </c>
      <c r="D115" s="138"/>
      <c r="E115" s="138"/>
      <c r="F115" s="138"/>
      <c r="G115" s="138"/>
      <c r="H115" s="138"/>
      <c r="I115" s="84" t="s">
        <v>31</v>
      </c>
    </row>
    <row r="116" spans="1:9">
      <c r="B116" s="9" t="s">
        <v>56</v>
      </c>
      <c r="C116" s="138" t="s">
        <v>438</v>
      </c>
      <c r="D116" s="138"/>
      <c r="E116" s="138"/>
      <c r="F116" s="138"/>
      <c r="G116" s="138"/>
      <c r="H116" s="138"/>
      <c r="I116" s="84" t="s">
        <v>31</v>
      </c>
    </row>
    <row r="117" spans="1:9">
      <c r="B117" s="9" t="s">
        <v>57</v>
      </c>
      <c r="C117" s="138" t="s">
        <v>439</v>
      </c>
      <c r="D117" s="138"/>
      <c r="E117" s="138"/>
      <c r="F117" s="138"/>
      <c r="G117" s="138"/>
      <c r="H117" s="138"/>
      <c r="I117" s="84" t="s">
        <v>31</v>
      </c>
    </row>
    <row r="119" spans="1:9">
      <c r="A119" s="138" t="s">
        <v>450</v>
      </c>
      <c r="B119" s="138"/>
      <c r="C119" s="138"/>
      <c r="D119" s="138"/>
      <c r="E119" s="138"/>
      <c r="F119" s="138"/>
      <c r="G119" s="138"/>
      <c r="H119" s="138"/>
      <c r="I119" s="138"/>
    </row>
    <row r="120" spans="1:9" ht="14.5" customHeight="1">
      <c r="A120" s="146" t="s">
        <v>441</v>
      </c>
      <c r="B120" s="146"/>
      <c r="C120" s="146"/>
      <c r="D120" s="146"/>
      <c r="E120" s="146"/>
      <c r="F120" s="146"/>
      <c r="G120" s="146"/>
      <c r="H120" s="146"/>
      <c r="I120" s="146"/>
    </row>
    <row r="121" spans="1:9">
      <c r="A121" s="146"/>
      <c r="B121" s="146"/>
      <c r="C121" s="146"/>
      <c r="D121" s="146"/>
      <c r="E121" s="146"/>
      <c r="F121" s="146"/>
      <c r="G121" s="146"/>
      <c r="H121" s="146"/>
      <c r="I121" s="146"/>
    </row>
    <row r="122" spans="1:9">
      <c r="A122" s="146"/>
      <c r="B122" s="146"/>
      <c r="C122" s="146"/>
      <c r="D122" s="146"/>
      <c r="E122" s="146"/>
      <c r="F122" s="146"/>
      <c r="G122" s="146"/>
      <c r="H122" s="146"/>
      <c r="I122" s="146"/>
    </row>
    <row r="123" spans="1:9">
      <c r="A123" s="146"/>
      <c r="B123" s="146"/>
      <c r="C123" s="146"/>
      <c r="D123" s="146"/>
      <c r="E123" s="146"/>
      <c r="F123" s="146"/>
      <c r="G123" s="146"/>
      <c r="H123" s="146"/>
      <c r="I123" s="146"/>
    </row>
    <row r="124" spans="1:9">
      <c r="A124" s="146"/>
      <c r="B124" s="146"/>
      <c r="C124" s="146"/>
      <c r="D124" s="146"/>
      <c r="E124" s="146"/>
      <c r="F124" s="146"/>
      <c r="G124" s="146"/>
      <c r="H124" s="146"/>
      <c r="I124" s="146"/>
    </row>
    <row r="125" spans="1:9">
      <c r="A125" s="146"/>
      <c r="B125" s="146"/>
      <c r="C125" s="146"/>
      <c r="D125" s="146"/>
      <c r="E125" s="146"/>
      <c r="F125" s="146"/>
      <c r="G125" s="146"/>
      <c r="H125" s="146"/>
      <c r="I125" s="146"/>
    </row>
    <row r="126" spans="1:9">
      <c r="A126" s="146"/>
      <c r="B126" s="146"/>
      <c r="C126" s="146"/>
      <c r="D126" s="146"/>
      <c r="E126" s="146"/>
      <c r="F126" s="146"/>
      <c r="G126" s="146"/>
      <c r="H126" s="146"/>
      <c r="I126" s="146"/>
    </row>
    <row r="127" spans="1:9">
      <c r="A127" s="146"/>
      <c r="B127" s="146"/>
      <c r="C127" s="146"/>
      <c r="D127" s="146"/>
      <c r="E127" s="146"/>
      <c r="F127" s="146"/>
      <c r="G127" s="146"/>
      <c r="H127" s="146"/>
      <c r="I127" s="146"/>
    </row>
    <row r="128" spans="1:9">
      <c r="A128" s="146"/>
      <c r="B128" s="146"/>
      <c r="C128" s="146"/>
      <c r="D128" s="146"/>
      <c r="E128" s="146"/>
      <c r="F128" s="146"/>
      <c r="G128" s="146"/>
      <c r="H128" s="146"/>
      <c r="I128" s="146"/>
    </row>
    <row r="129" spans="1:9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4.5" customHeight="1">
      <c r="F130" s="108"/>
      <c r="G130" s="108"/>
      <c r="H130" s="108"/>
      <c r="I130" s="108"/>
    </row>
    <row r="131" spans="1:9">
      <c r="F131" s="108"/>
      <c r="G131" s="108"/>
      <c r="H131" s="108"/>
      <c r="I131" s="108"/>
    </row>
    <row r="132" spans="1:9">
      <c r="F132" s="108"/>
      <c r="G132" s="108"/>
      <c r="H132" s="108"/>
      <c r="I132" s="108"/>
    </row>
    <row r="133" spans="1:9">
      <c r="F133" s="108"/>
      <c r="G133" s="108"/>
      <c r="H133" s="108"/>
      <c r="I133" s="108"/>
    </row>
    <row r="134" spans="1:9">
      <c r="F134" s="108"/>
      <c r="G134" s="108"/>
      <c r="H134" s="108"/>
      <c r="I134" s="108"/>
    </row>
    <row r="135" spans="1:9">
      <c r="F135" s="108"/>
      <c r="G135" s="108"/>
      <c r="H135" s="108"/>
      <c r="I135" s="108"/>
    </row>
    <row r="136" spans="1:9">
      <c r="F136" s="106"/>
      <c r="G136" s="106"/>
      <c r="H136" s="106"/>
      <c r="I136" s="106"/>
    </row>
    <row r="137" spans="1:9">
      <c r="F137" s="106"/>
      <c r="G137" s="106"/>
      <c r="H137" s="106"/>
      <c r="I137" s="106"/>
    </row>
    <row r="138" spans="1:9">
      <c r="F138" s="106"/>
      <c r="G138" s="106"/>
      <c r="H138" s="106"/>
      <c r="I138" s="106"/>
    </row>
    <row r="139" spans="1:9">
      <c r="F139" s="106"/>
      <c r="G139" s="106"/>
      <c r="H139" s="106"/>
      <c r="I139" s="106"/>
    </row>
    <row r="140" spans="1:9">
      <c r="F140" s="106"/>
      <c r="G140" s="106"/>
      <c r="H140" s="106"/>
      <c r="I140" s="106"/>
    </row>
    <row r="141" spans="1:9">
      <c r="A141" s="136" t="s">
        <v>58</v>
      </c>
      <c r="B141" s="136"/>
      <c r="C141" s="136"/>
      <c r="D141" s="136"/>
      <c r="E141" s="136"/>
      <c r="F141" s="136"/>
      <c r="G141" s="136"/>
      <c r="H141" s="136"/>
      <c r="I141" s="136"/>
    </row>
    <row r="142" spans="1:9" ht="14.5" customHeight="1">
      <c r="A142" s="141" t="s">
        <v>454</v>
      </c>
      <c r="B142" s="141"/>
      <c r="C142" s="141"/>
      <c r="D142" s="141"/>
      <c r="E142" s="141"/>
      <c r="F142" s="141"/>
      <c r="G142" s="141"/>
      <c r="H142" s="141"/>
      <c r="I142" s="141"/>
    </row>
    <row r="143" spans="1:9">
      <c r="A143" s="9" t="s">
        <v>59</v>
      </c>
      <c r="B143" s="142" t="s">
        <v>60</v>
      </c>
      <c r="C143" s="142"/>
      <c r="D143" s="142"/>
      <c r="E143" s="142"/>
      <c r="F143" s="142"/>
      <c r="G143" s="142"/>
      <c r="H143" s="142"/>
      <c r="I143" s="142"/>
    </row>
    <row r="144" spans="1:9" ht="15.65" customHeight="1"/>
    <row r="145" spans="1:9">
      <c r="A145" s="139" t="s">
        <v>61</v>
      </c>
      <c r="B145" t="s">
        <v>62</v>
      </c>
      <c r="C145" s="144" t="s">
        <v>63</v>
      </c>
      <c r="D145" s="144"/>
      <c r="E145" s="144" t="s">
        <v>64</v>
      </c>
      <c r="F145" s="144"/>
      <c r="G145" s="140" t="s">
        <v>65</v>
      </c>
      <c r="H145" s="143" t="s">
        <v>455</v>
      </c>
      <c r="I145" s="143"/>
    </row>
    <row r="146" spans="1:9" ht="64.5" customHeight="1">
      <c r="A146" s="139"/>
      <c r="B146" s="145" t="s">
        <v>452</v>
      </c>
      <c r="C146" s="145"/>
      <c r="D146" s="145"/>
      <c r="E146" s="145"/>
      <c r="F146" s="145"/>
      <c r="G146" s="140"/>
      <c r="H146" s="143"/>
      <c r="I146" s="143"/>
    </row>
    <row r="147" spans="1:9" s="109" customFormat="1" ht="64.5" customHeight="1">
      <c r="A147" s="107" t="s">
        <v>9</v>
      </c>
      <c r="B147" s="107" t="s">
        <v>31</v>
      </c>
      <c r="C147" s="137" t="s">
        <v>31</v>
      </c>
      <c r="D147" s="137"/>
      <c r="E147" s="137" t="s">
        <v>31</v>
      </c>
      <c r="F147" s="137"/>
      <c r="G147" s="107" t="s">
        <v>31</v>
      </c>
      <c r="H147" s="137" t="s">
        <v>31</v>
      </c>
      <c r="I147" s="137"/>
    </row>
    <row r="148" spans="1:9" s="109" customFormat="1" ht="64.5" customHeight="1">
      <c r="A148" s="107" t="s">
        <v>9</v>
      </c>
      <c r="B148" s="107" t="s">
        <v>31</v>
      </c>
      <c r="C148" s="137" t="s">
        <v>31</v>
      </c>
      <c r="D148" s="137"/>
      <c r="E148" s="137" t="s">
        <v>31</v>
      </c>
      <c r="F148" s="137"/>
      <c r="G148" s="107" t="s">
        <v>31</v>
      </c>
      <c r="H148" s="137" t="s">
        <v>31</v>
      </c>
      <c r="I148" s="137"/>
    </row>
    <row r="149" spans="1:9" s="109" customFormat="1" ht="64.5" customHeight="1">
      <c r="A149" s="107" t="s">
        <v>9</v>
      </c>
      <c r="B149" s="107" t="s">
        <v>31</v>
      </c>
      <c r="C149" s="137" t="s">
        <v>31</v>
      </c>
      <c r="D149" s="137"/>
      <c r="E149" s="137" t="s">
        <v>31</v>
      </c>
      <c r="F149" s="137"/>
      <c r="G149" s="107" t="s">
        <v>31</v>
      </c>
      <c r="H149" s="137" t="s">
        <v>31</v>
      </c>
      <c r="I149" s="137"/>
    </row>
    <row r="150" spans="1:9" s="109" customFormat="1" ht="64.5" customHeight="1">
      <c r="A150" s="107" t="s">
        <v>9</v>
      </c>
      <c r="B150" s="107" t="s">
        <v>31</v>
      </c>
      <c r="C150" s="137" t="s">
        <v>31</v>
      </c>
      <c r="D150" s="137"/>
      <c r="E150" s="137" t="s">
        <v>31</v>
      </c>
      <c r="F150" s="137"/>
      <c r="G150" s="107" t="s">
        <v>31</v>
      </c>
      <c r="H150" s="137" t="s">
        <v>31</v>
      </c>
      <c r="I150" s="137"/>
    </row>
    <row r="151" spans="1:9" s="109" customFormat="1" ht="64.5" customHeight="1">
      <c r="A151" s="107" t="s">
        <v>9</v>
      </c>
      <c r="B151" s="107" t="s">
        <v>31</v>
      </c>
      <c r="C151" s="137" t="s">
        <v>31</v>
      </c>
      <c r="D151" s="137"/>
      <c r="E151" s="137" t="s">
        <v>31</v>
      </c>
      <c r="F151" s="137"/>
      <c r="G151" s="107" t="s">
        <v>31</v>
      </c>
      <c r="H151" s="137" t="s">
        <v>31</v>
      </c>
      <c r="I151" s="137"/>
    </row>
    <row r="152" spans="1:9" s="109" customFormat="1" ht="64.5" customHeight="1">
      <c r="A152" s="107" t="s">
        <v>9</v>
      </c>
      <c r="B152" s="107" t="s">
        <v>31</v>
      </c>
      <c r="C152" s="137" t="s">
        <v>31</v>
      </c>
      <c r="D152" s="137"/>
      <c r="E152" s="137" t="s">
        <v>31</v>
      </c>
      <c r="F152" s="137"/>
      <c r="G152" s="107" t="s">
        <v>31</v>
      </c>
      <c r="H152" s="137" t="s">
        <v>31</v>
      </c>
      <c r="I152" s="137"/>
    </row>
    <row r="153" spans="1:9" s="109" customFormat="1" ht="64.5" customHeight="1">
      <c r="A153" s="107" t="s">
        <v>9</v>
      </c>
      <c r="B153" s="107" t="s">
        <v>31</v>
      </c>
      <c r="C153" s="137" t="s">
        <v>31</v>
      </c>
      <c r="D153" s="137"/>
      <c r="E153" s="137" t="s">
        <v>31</v>
      </c>
      <c r="F153" s="137"/>
      <c r="G153" s="107" t="s">
        <v>31</v>
      </c>
      <c r="H153" s="137" t="s">
        <v>31</v>
      </c>
      <c r="I153" s="137"/>
    </row>
    <row r="154" spans="1:9" s="109" customFormat="1" ht="64.5" customHeight="1">
      <c r="A154" s="107" t="s">
        <v>9</v>
      </c>
      <c r="B154" s="107" t="s">
        <v>31</v>
      </c>
      <c r="C154" s="137" t="s">
        <v>31</v>
      </c>
      <c r="D154" s="137"/>
      <c r="E154" s="137" t="s">
        <v>31</v>
      </c>
      <c r="F154" s="137"/>
      <c r="G154" s="107" t="s">
        <v>31</v>
      </c>
      <c r="H154" s="137" t="s">
        <v>31</v>
      </c>
      <c r="I154" s="137"/>
    </row>
    <row r="155" spans="1:9" s="109" customFormat="1" ht="64.5" customHeight="1">
      <c r="A155" s="107" t="s">
        <v>9</v>
      </c>
      <c r="B155" s="107" t="s">
        <v>31</v>
      </c>
      <c r="C155" s="137" t="s">
        <v>31</v>
      </c>
      <c r="D155" s="137"/>
      <c r="E155" s="137" t="s">
        <v>31</v>
      </c>
      <c r="F155" s="137"/>
      <c r="G155" s="107" t="s">
        <v>31</v>
      </c>
      <c r="H155" s="137" t="s">
        <v>31</v>
      </c>
      <c r="I155" s="137"/>
    </row>
    <row r="156" spans="1:9" ht="72.650000000000006" customHeight="1">
      <c r="A156" s="6"/>
      <c r="B156" s="6"/>
      <c r="C156" s="5"/>
      <c r="D156" s="5"/>
      <c r="E156" s="5"/>
      <c r="F156" s="5"/>
      <c r="G156" s="6"/>
      <c r="H156" s="5"/>
      <c r="I156" s="5"/>
    </row>
    <row r="157" spans="1:9" ht="13.5" customHeight="1">
      <c r="A157" s="9" t="s">
        <v>430</v>
      </c>
      <c r="B157" s="142" t="s">
        <v>449</v>
      </c>
      <c r="C157" s="142"/>
      <c r="D157" s="142"/>
      <c r="E157" s="142"/>
      <c r="F157" s="142"/>
      <c r="G157" s="142"/>
      <c r="H157" s="142"/>
      <c r="I157" s="142"/>
    </row>
    <row r="158" spans="1:9" ht="13.5" customHeight="1">
      <c r="A158" s="9"/>
      <c r="B158" s="157" t="str">
        <f>IF(OR($C$6="Dopuszczenie Usługi",$C$6="Dopuszczenie Produktu i Usługi",$C$6="Proszę wybrać"),"Proszę opisać","")</f>
        <v>Proszę opisać</v>
      </c>
      <c r="C158" s="157"/>
      <c r="D158" s="157"/>
      <c r="E158" s="157"/>
      <c r="F158" s="157"/>
      <c r="G158" s="157"/>
      <c r="H158" s="157"/>
      <c r="I158" s="157"/>
    </row>
    <row r="159" spans="1:9">
      <c r="A159" s="9"/>
      <c r="B159" s="157"/>
      <c r="C159" s="157"/>
      <c r="D159" s="157"/>
      <c r="E159" s="157"/>
      <c r="F159" s="157"/>
      <c r="G159" s="157"/>
      <c r="H159" s="157"/>
      <c r="I159" s="157"/>
    </row>
    <row r="160" spans="1:9" ht="54.65" customHeight="1">
      <c r="B160" s="157"/>
      <c r="C160" s="157"/>
      <c r="D160" s="157"/>
      <c r="E160" s="157"/>
      <c r="F160" s="157"/>
      <c r="G160" s="157"/>
      <c r="H160" s="157"/>
      <c r="I160" s="157"/>
    </row>
    <row r="161" spans="1:9" ht="43" customHeight="1">
      <c r="A161" s="63" t="s">
        <v>442</v>
      </c>
      <c r="B161" s="158" t="s">
        <v>443</v>
      </c>
      <c r="C161" s="158"/>
      <c r="D161" s="158"/>
      <c r="E161" s="158"/>
      <c r="F161" s="158"/>
      <c r="G161" s="158"/>
      <c r="H161" s="158"/>
      <c r="I161" s="158"/>
    </row>
    <row r="162" spans="1:9" ht="13.5" customHeight="1">
      <c r="A162" s="9"/>
      <c r="B162" s="157" t="s">
        <v>441</v>
      </c>
      <c r="C162" s="157"/>
      <c r="D162" s="157"/>
      <c r="E162" s="157"/>
      <c r="F162" s="157"/>
      <c r="G162" s="157"/>
      <c r="H162" s="157"/>
      <c r="I162" s="157"/>
    </row>
    <row r="163" spans="1:9">
      <c r="A163" s="9"/>
      <c r="B163" s="157"/>
      <c r="C163" s="157"/>
      <c r="D163" s="157"/>
      <c r="E163" s="157"/>
      <c r="F163" s="157"/>
      <c r="G163" s="157"/>
      <c r="H163" s="157"/>
      <c r="I163" s="157"/>
    </row>
    <row r="164" spans="1:9" ht="54.65" customHeight="1">
      <c r="B164" s="157"/>
      <c r="C164" s="157"/>
      <c r="D164" s="157"/>
      <c r="E164" s="157"/>
      <c r="F164" s="157"/>
      <c r="G164" s="157"/>
      <c r="H164" s="157"/>
      <c r="I164" s="157"/>
    </row>
    <row r="165" spans="1:9" ht="40.5" customHeight="1">
      <c r="A165" s="63" t="s">
        <v>592</v>
      </c>
      <c r="B165" s="158" t="s">
        <v>444</v>
      </c>
      <c r="C165" s="158"/>
      <c r="D165" s="158"/>
      <c r="E165" s="158"/>
      <c r="F165" s="158"/>
      <c r="G165" s="158"/>
      <c r="H165" s="158"/>
      <c r="I165" s="158"/>
    </row>
    <row r="166" spans="1:9" ht="13.5" customHeight="1">
      <c r="A166" s="9"/>
      <c r="B166" s="157" t="s">
        <v>9</v>
      </c>
      <c r="C166" s="157"/>
      <c r="D166" s="157"/>
      <c r="E166" s="157"/>
      <c r="F166" s="157"/>
      <c r="G166" s="157"/>
      <c r="H166" s="157"/>
      <c r="I166" s="157"/>
    </row>
    <row r="167" spans="1:9">
      <c r="A167" s="9"/>
      <c r="B167" s="157"/>
      <c r="C167" s="157"/>
      <c r="D167" s="157"/>
      <c r="E167" s="157"/>
      <c r="F167" s="157"/>
      <c r="G167" s="157"/>
      <c r="H167" s="157"/>
      <c r="I167" s="157"/>
    </row>
    <row r="168" spans="1:9">
      <c r="B168" s="157"/>
      <c r="C168" s="157"/>
      <c r="D168" s="157"/>
      <c r="E168" s="157"/>
      <c r="F168" s="157"/>
      <c r="G168" s="157"/>
      <c r="H168" s="157"/>
      <c r="I168" s="157"/>
    </row>
    <row r="171" spans="1:9">
      <c r="A171" s="132" t="s">
        <v>453</v>
      </c>
      <c r="B171" s="132"/>
      <c r="C171" s="132"/>
      <c r="D171" s="132"/>
      <c r="E171" s="132"/>
      <c r="F171" s="132"/>
      <c r="G171" s="132"/>
      <c r="H171" s="132"/>
      <c r="I171" s="132"/>
    </row>
    <row r="172" spans="1:9">
      <c r="A172">
        <v>1</v>
      </c>
      <c r="B172" s="133" t="str">
        <f>IF(OR($C$6="Aktualizacja danych",$C$6="Proszę wybrać"),"Proszę podać","")</f>
        <v>Proszę podać</v>
      </c>
      <c r="C172" s="133"/>
      <c r="D172" s="133"/>
      <c r="E172" s="133"/>
      <c r="F172" s="133"/>
      <c r="G172" s="133"/>
      <c r="H172" s="133"/>
      <c r="I172" s="133"/>
    </row>
    <row r="173" spans="1:9">
      <c r="A173">
        <v>2</v>
      </c>
      <c r="B173" s="133" t="str">
        <f>IF(OR($C$6="Aktualizacja danych",$C$6="Proszę wybrać"),"Proszę podać","")</f>
        <v>Proszę podać</v>
      </c>
      <c r="C173" s="133"/>
      <c r="D173" s="133"/>
      <c r="E173" s="133"/>
      <c r="F173" s="133"/>
      <c r="G173" s="133"/>
      <c r="H173" s="133"/>
      <c r="I173" s="133"/>
    </row>
    <row r="174" spans="1:9">
      <c r="A174">
        <v>3</v>
      </c>
      <c r="B174" s="133" t="str">
        <f>IF(OR($C$6="Aktualizacja danych",$C$6="Proszę wybrać"),"Proszę podać","")</f>
        <v>Proszę podać</v>
      </c>
      <c r="C174" s="133"/>
      <c r="D174" s="133"/>
      <c r="E174" s="133"/>
      <c r="F174" s="133"/>
      <c r="G174" s="133"/>
      <c r="H174" s="133"/>
      <c r="I174" s="133"/>
    </row>
    <row r="175" spans="1:9">
      <c r="A175">
        <v>4</v>
      </c>
      <c r="B175" s="133" t="str">
        <f>IF(OR($C$6="Aktualizacja danych",$C$6="Proszę wybrać"),"Proszę podać","")</f>
        <v>Proszę podać</v>
      </c>
      <c r="C175" s="133"/>
      <c r="D175" s="133"/>
      <c r="E175" s="133"/>
      <c r="F175" s="133"/>
      <c r="G175" s="133"/>
      <c r="H175" s="133"/>
      <c r="I175" s="133"/>
    </row>
    <row r="176" spans="1:9">
      <c r="B176" s="61"/>
      <c r="C176" s="61"/>
      <c r="D176" s="61"/>
      <c r="E176" s="61"/>
      <c r="F176" s="61"/>
      <c r="G176" s="61"/>
      <c r="H176" s="61"/>
      <c r="I176" s="61"/>
    </row>
    <row r="177" spans="1:9">
      <c r="B177" s="61"/>
      <c r="C177" s="61"/>
      <c r="D177" s="61"/>
      <c r="E177" s="61"/>
      <c r="F177" s="61"/>
      <c r="G177" s="61"/>
      <c r="H177" s="61"/>
      <c r="I177" s="61"/>
    </row>
    <row r="178" spans="1:9">
      <c r="B178" s="61"/>
      <c r="C178" s="61"/>
      <c r="D178" s="61"/>
      <c r="E178" s="61"/>
      <c r="F178" s="61"/>
      <c r="G178" s="61"/>
      <c r="H178" s="61"/>
      <c r="I178" s="61"/>
    </row>
    <row r="179" spans="1:9">
      <c r="B179" s="61"/>
      <c r="C179" s="61"/>
      <c r="D179" s="61"/>
      <c r="E179" s="61"/>
      <c r="F179" s="61"/>
      <c r="G179" s="61"/>
      <c r="H179" s="61"/>
      <c r="I179" s="61"/>
    </row>
    <row r="180" spans="1:9">
      <c r="A180" s="134" t="s">
        <v>638</v>
      </c>
      <c r="B180" s="134"/>
      <c r="C180" s="134"/>
      <c r="D180" s="134"/>
      <c r="E180" s="134"/>
      <c r="F180" s="134"/>
      <c r="G180" s="134"/>
      <c r="H180" s="134"/>
      <c r="I180" s="134"/>
    </row>
    <row r="181" spans="1:9">
      <c r="A181" s="134"/>
      <c r="B181" s="134"/>
      <c r="C181" s="134"/>
      <c r="D181" s="134"/>
      <c r="E181" s="134"/>
      <c r="F181" s="134"/>
      <c r="G181" s="134"/>
      <c r="H181" s="134"/>
      <c r="I181" s="134"/>
    </row>
    <row r="182" spans="1:9">
      <c r="A182" s="134"/>
      <c r="B182" s="134"/>
      <c r="C182" s="134"/>
      <c r="D182" s="134"/>
      <c r="E182" s="134"/>
      <c r="F182" s="134"/>
      <c r="G182" s="134"/>
      <c r="H182" s="134"/>
      <c r="I182" s="134"/>
    </row>
    <row r="183" spans="1:9">
      <c r="A183" s="134"/>
      <c r="B183" s="134"/>
      <c r="C183" s="134"/>
      <c r="D183" s="134"/>
      <c r="E183" s="134"/>
      <c r="F183" s="134"/>
      <c r="G183" s="134"/>
      <c r="H183" s="134"/>
      <c r="I183" s="134"/>
    </row>
    <row r="184" spans="1:9">
      <c r="A184" s="65"/>
      <c r="B184" s="65"/>
      <c r="C184" s="65"/>
      <c r="D184" s="65"/>
      <c r="E184" s="65"/>
      <c r="F184" s="65"/>
      <c r="G184" s="65"/>
      <c r="H184" s="65"/>
      <c r="I184" s="65"/>
    </row>
    <row r="185" spans="1:9">
      <c r="A185" s="136" t="s">
        <v>473</v>
      </c>
      <c r="B185" s="136"/>
      <c r="C185" s="136"/>
      <c r="D185" s="136"/>
      <c r="E185" s="136"/>
      <c r="F185" s="136"/>
      <c r="G185" s="136"/>
      <c r="H185" s="136"/>
      <c r="I185" s="136"/>
    </row>
    <row r="186" spans="1:9">
      <c r="A186" s="129" t="s">
        <v>456</v>
      </c>
      <c r="B186" s="129"/>
      <c r="C186" s="129"/>
      <c r="D186" s="129"/>
      <c r="E186" s="129"/>
      <c r="F186" s="129"/>
      <c r="G186" s="129"/>
      <c r="H186" s="129"/>
      <c r="I186" s="129"/>
    </row>
    <row r="187" spans="1:9">
      <c r="A187" s="64" t="s">
        <v>431</v>
      </c>
      <c r="B187" s="130" t="s">
        <v>468</v>
      </c>
      <c r="C187" s="130"/>
      <c r="D187" s="130"/>
      <c r="E187" s="130"/>
      <c r="F187" s="130"/>
      <c r="G187" s="130"/>
      <c r="H187" s="130"/>
      <c r="I187" s="64"/>
    </row>
    <row r="188" spans="1:9">
      <c r="A188" s="59" t="s">
        <v>457</v>
      </c>
      <c r="B188" s="126" t="s">
        <v>3</v>
      </c>
      <c r="C188" s="127"/>
      <c r="D188" s="127"/>
      <c r="E188" s="127"/>
      <c r="F188" s="127"/>
      <c r="G188" s="127"/>
      <c r="H188" s="128"/>
      <c r="I188" s="59"/>
    </row>
    <row r="189" spans="1:9">
      <c r="A189" s="64" t="s">
        <v>459</v>
      </c>
      <c r="B189" s="130" t="s">
        <v>633</v>
      </c>
      <c r="C189" s="130"/>
      <c r="D189" s="130"/>
      <c r="E189" s="130"/>
      <c r="F189" s="130"/>
      <c r="G189" s="130"/>
      <c r="H189" s="130"/>
      <c r="I189" s="64"/>
    </row>
    <row r="190" spans="1:9">
      <c r="A190" s="59" t="s">
        <v>462</v>
      </c>
      <c r="B190" s="135" t="s">
        <v>458</v>
      </c>
      <c r="C190" s="135"/>
      <c r="D190" s="135"/>
      <c r="E190" s="135"/>
      <c r="F190" s="135"/>
      <c r="G190" s="135"/>
      <c r="H190" s="135"/>
      <c r="I190" s="59"/>
    </row>
    <row r="191" spans="1:9" ht="14.5" customHeight="1">
      <c r="A191" s="64" t="s">
        <v>463</v>
      </c>
      <c r="B191" s="130" t="s">
        <v>460</v>
      </c>
      <c r="C191" s="130"/>
      <c r="D191" s="130"/>
      <c r="E191" s="130"/>
      <c r="F191" s="130"/>
      <c r="G191" s="130"/>
      <c r="H191" s="130"/>
      <c r="I191" s="64"/>
    </row>
    <row r="192" spans="1:9" ht="14.5" customHeight="1">
      <c r="A192" s="59" t="s">
        <v>464</v>
      </c>
      <c r="B192" s="135" t="s">
        <v>461</v>
      </c>
      <c r="C192" s="135"/>
      <c r="D192" s="135"/>
      <c r="E192" s="135"/>
      <c r="F192" s="135"/>
      <c r="G192" s="135"/>
      <c r="H192" s="135"/>
      <c r="I192" s="59"/>
    </row>
    <row r="193" spans="1:9" ht="14.5" customHeight="1">
      <c r="A193" s="64" t="s">
        <v>466</v>
      </c>
      <c r="B193" s="130" t="s">
        <v>637</v>
      </c>
      <c r="C193" s="130"/>
      <c r="D193" s="130"/>
      <c r="E193" s="130"/>
      <c r="F193" s="130"/>
      <c r="G193" s="130"/>
      <c r="H193" s="130"/>
      <c r="I193" s="64"/>
    </row>
    <row r="194" spans="1:9" ht="14.5" customHeight="1">
      <c r="A194" s="59" t="s">
        <v>467</v>
      </c>
      <c r="B194" s="135" t="s">
        <v>465</v>
      </c>
      <c r="C194" s="135"/>
      <c r="D194" s="135"/>
      <c r="E194" s="135"/>
      <c r="F194" s="135"/>
      <c r="G194" s="135"/>
      <c r="H194" s="135"/>
      <c r="I194" s="59"/>
    </row>
    <row r="195" spans="1:9">
      <c r="A195" s="64" t="s">
        <v>470</v>
      </c>
      <c r="B195" s="130" t="s">
        <v>471</v>
      </c>
      <c r="C195" s="130"/>
      <c r="D195" s="130"/>
      <c r="E195" s="130"/>
      <c r="F195" s="130"/>
      <c r="G195" s="130"/>
      <c r="H195" s="130"/>
      <c r="I195" s="64"/>
    </row>
    <row r="196" spans="1:9">
      <c r="A196" s="131" t="s">
        <v>451</v>
      </c>
      <c r="B196" s="131"/>
      <c r="C196" s="131"/>
      <c r="D196" s="131"/>
      <c r="E196" s="131"/>
      <c r="F196" s="131"/>
      <c r="G196" s="131"/>
      <c r="H196" s="131"/>
      <c r="I196" s="131"/>
    </row>
    <row r="197" spans="1:9">
      <c r="A197" s="123"/>
      <c r="B197" s="123"/>
      <c r="C197" s="123"/>
      <c r="D197" s="123"/>
      <c r="E197" s="123"/>
      <c r="F197" s="123"/>
      <c r="G197" s="123"/>
      <c r="H197" s="123"/>
      <c r="I197" s="123"/>
    </row>
    <row r="198" spans="1:9" ht="15" customHeight="1">
      <c r="A198" s="123"/>
      <c r="B198" s="123"/>
      <c r="C198" s="123"/>
      <c r="D198" s="123"/>
      <c r="E198" s="123"/>
      <c r="F198" s="123"/>
      <c r="G198" s="123"/>
      <c r="H198" s="123"/>
      <c r="I198" s="123"/>
    </row>
    <row r="199" spans="1:9">
      <c r="A199" s="123"/>
      <c r="B199" s="123"/>
      <c r="C199" s="123"/>
      <c r="D199" s="123"/>
      <c r="E199" s="123"/>
      <c r="F199" s="123"/>
      <c r="G199" s="123"/>
      <c r="H199" s="123"/>
      <c r="I199" s="123"/>
    </row>
    <row r="200" spans="1:9">
      <c r="A200" s="123"/>
      <c r="B200" s="123"/>
      <c r="C200" s="123"/>
      <c r="D200" s="123"/>
      <c r="E200" s="123"/>
      <c r="F200" s="123"/>
      <c r="G200" s="123"/>
      <c r="H200" s="123"/>
      <c r="I200" s="123"/>
    </row>
    <row r="201" spans="1:9" ht="14.5" customHeight="1"/>
    <row r="202" spans="1:9">
      <c r="F202" s="124"/>
      <c r="G202" s="124"/>
      <c r="H202" s="124"/>
      <c r="I202" s="124"/>
    </row>
    <row r="203" spans="1:9">
      <c r="F203" s="124"/>
      <c r="G203" s="124"/>
      <c r="H203" s="124"/>
      <c r="I203" s="124"/>
    </row>
    <row r="204" spans="1:9">
      <c r="F204" s="124"/>
      <c r="G204" s="124"/>
      <c r="H204" s="124"/>
      <c r="I204" s="124"/>
    </row>
    <row r="205" spans="1:9">
      <c r="F205" s="124"/>
      <c r="G205" s="124"/>
      <c r="H205" s="124"/>
      <c r="I205" s="124"/>
    </row>
    <row r="206" spans="1:9">
      <c r="F206" s="125" t="s">
        <v>469</v>
      </c>
      <c r="G206" s="125"/>
      <c r="H206" s="125"/>
      <c r="I206" s="125"/>
    </row>
  </sheetData>
  <sheetProtection algorithmName="SHA-512" hashValue="xGeAhi7SXYTZ881RX4J474wUzBLw/zJMj9KpfjaU7Bjniah/zOdacbY+3EqxpPrNletKc00CXMqJW08owvzDag==" saltValue="6/5/wxt8SvQzEubL2ZMjrQ==" spinCount="100000" sheet="1" formatCells="0" formatRows="0" insertRows="0" selectLockedCells="1"/>
  <protectedRanges>
    <protectedRange algorithmName="SHA-512" hashValue="OTCDEg6qyIrMWwdzT+GTdvio3q3G/tmPCyT9FL5pErhao3p/Ib6Q92zGipRoRtW7zofTSGFUlpB5oQO4TobyOA==" saltValue="ubWTIUyIAANJiUe4MLD5wQ==" spinCount="100000" sqref="C6 A9 A12 A15 A16 C18 B44 A51 A54 A55 A57 A60 A63 A65 A67 A69 A72 A76:I76 A78:I78 A80:I80 A83:I83 A85:I85 A87:I87 A90:I90 A92:I92 A94:I94 I97:I109 I112:I117 A120 A147:I155 B158 B162 B166 B172:I175" name="Zakres 1"/>
  </protectedRanges>
  <mergeCells count="164">
    <mergeCell ref="B158:I160"/>
    <mergeCell ref="B161:I161"/>
    <mergeCell ref="B162:I164"/>
    <mergeCell ref="B165:I165"/>
    <mergeCell ref="B166:I168"/>
    <mergeCell ref="A86:D86"/>
    <mergeCell ref="A84:D84"/>
    <mergeCell ref="A82:D82"/>
    <mergeCell ref="A79:D79"/>
    <mergeCell ref="E86:I86"/>
    <mergeCell ref="E84:I84"/>
    <mergeCell ref="E82:I82"/>
    <mergeCell ref="E79:I79"/>
    <mergeCell ref="A93:D93"/>
    <mergeCell ref="A80:D80"/>
    <mergeCell ref="E80:I80"/>
    <mergeCell ref="E93:I93"/>
    <mergeCell ref="A91:D91"/>
    <mergeCell ref="E91:I91"/>
    <mergeCell ref="A89:D89"/>
    <mergeCell ref="E89:I89"/>
    <mergeCell ref="E148:F148"/>
    <mergeCell ref="H148:I148"/>
    <mergeCell ref="A111:I111"/>
    <mergeCell ref="C112:H112"/>
    <mergeCell ref="C110:I110"/>
    <mergeCell ref="C113:H113"/>
    <mergeCell ref="C114:H114"/>
    <mergeCell ref="C97:H97"/>
    <mergeCell ref="C98:H98"/>
    <mergeCell ref="C99:H99"/>
    <mergeCell ref="C100:H100"/>
    <mergeCell ref="C101:H101"/>
    <mergeCell ref="C102:H102"/>
    <mergeCell ref="C103:H103"/>
    <mergeCell ref="C104:H104"/>
    <mergeCell ref="C108:H108"/>
    <mergeCell ref="C109:H109"/>
    <mergeCell ref="C105:H105"/>
    <mergeCell ref="C106:H106"/>
    <mergeCell ref="C107:H107"/>
    <mergeCell ref="A70:I70"/>
    <mergeCell ref="A71:I71"/>
    <mergeCell ref="A72:I73"/>
    <mergeCell ref="A74:I74"/>
    <mergeCell ref="A76:D76"/>
    <mergeCell ref="E76:I76"/>
    <mergeCell ref="A78:D78"/>
    <mergeCell ref="E78:I78"/>
    <mergeCell ref="A77:D77"/>
    <mergeCell ref="A75:D75"/>
    <mergeCell ref="E77:I77"/>
    <mergeCell ref="E75:I75"/>
    <mergeCell ref="A1:B1"/>
    <mergeCell ref="A4:I4"/>
    <mergeCell ref="A12:I13"/>
    <mergeCell ref="A9:I10"/>
    <mergeCell ref="A2:C2"/>
    <mergeCell ref="C6:F7"/>
    <mergeCell ref="A8:B8"/>
    <mergeCell ref="A67:I67"/>
    <mergeCell ref="A68:I68"/>
    <mergeCell ref="A16:I16"/>
    <mergeCell ref="B44:C44"/>
    <mergeCell ref="F42:I46"/>
    <mergeCell ref="B157:I157"/>
    <mergeCell ref="A15:I15"/>
    <mergeCell ref="C18:F18"/>
    <mergeCell ref="A25:I41"/>
    <mergeCell ref="A19:I19"/>
    <mergeCell ref="A21:I23"/>
    <mergeCell ref="A54:I54"/>
    <mergeCell ref="A55:I55"/>
    <mergeCell ref="A56:I56"/>
    <mergeCell ref="A57:I58"/>
    <mergeCell ref="A48:I48"/>
    <mergeCell ref="A49:I49"/>
    <mergeCell ref="C147:D147"/>
    <mergeCell ref="A62:I62"/>
    <mergeCell ref="A63:I63"/>
    <mergeCell ref="A64:I64"/>
    <mergeCell ref="A65:I65"/>
    <mergeCell ref="A66:I66"/>
    <mergeCell ref="A50:I50"/>
    <mergeCell ref="A51:I52"/>
    <mergeCell ref="A53:I53"/>
    <mergeCell ref="A59:I59"/>
    <mergeCell ref="A60:I61"/>
    <mergeCell ref="A69:I69"/>
    <mergeCell ref="A83:D83"/>
    <mergeCell ref="E83:I83"/>
    <mergeCell ref="A85:D85"/>
    <mergeCell ref="E85:I85"/>
    <mergeCell ref="A95:I95"/>
    <mergeCell ref="A96:I96"/>
    <mergeCell ref="A81:I81"/>
    <mergeCell ref="A88:I88"/>
    <mergeCell ref="A87:D87"/>
    <mergeCell ref="E87:I87"/>
    <mergeCell ref="A90:D90"/>
    <mergeCell ref="E90:I90"/>
    <mergeCell ref="A92:D92"/>
    <mergeCell ref="E92:I92"/>
    <mergeCell ref="A94:D94"/>
    <mergeCell ref="E94:I94"/>
    <mergeCell ref="C115:H115"/>
    <mergeCell ref="C116:H116"/>
    <mergeCell ref="C117:H117"/>
    <mergeCell ref="A145:A146"/>
    <mergeCell ref="G145:G146"/>
    <mergeCell ref="A141:I141"/>
    <mergeCell ref="A142:I142"/>
    <mergeCell ref="B143:I143"/>
    <mergeCell ref="H145:I146"/>
    <mergeCell ref="C145:D145"/>
    <mergeCell ref="E145:F145"/>
    <mergeCell ref="B146:F146"/>
    <mergeCell ref="A119:I119"/>
    <mergeCell ref="A120:I128"/>
    <mergeCell ref="E147:F147"/>
    <mergeCell ref="H147:I147"/>
    <mergeCell ref="C148:D148"/>
    <mergeCell ref="E151:F151"/>
    <mergeCell ref="H151:I151"/>
    <mergeCell ref="C152:D152"/>
    <mergeCell ref="E152:F152"/>
    <mergeCell ref="H152:I152"/>
    <mergeCell ref="C155:D155"/>
    <mergeCell ref="E155:F155"/>
    <mergeCell ref="H155:I155"/>
    <mergeCell ref="C153:D153"/>
    <mergeCell ref="E153:F153"/>
    <mergeCell ref="H153:I153"/>
    <mergeCell ref="C154:D154"/>
    <mergeCell ref="E154:F154"/>
    <mergeCell ref="H154:I154"/>
    <mergeCell ref="C150:D150"/>
    <mergeCell ref="E150:F150"/>
    <mergeCell ref="H150:I150"/>
    <mergeCell ref="C151:D151"/>
    <mergeCell ref="C149:D149"/>
    <mergeCell ref="E149:F149"/>
    <mergeCell ref="H149:I149"/>
    <mergeCell ref="A197:I200"/>
    <mergeCell ref="F202:I205"/>
    <mergeCell ref="F206:I206"/>
    <mergeCell ref="B188:H188"/>
    <mergeCell ref="A186:I186"/>
    <mergeCell ref="B187:H187"/>
    <mergeCell ref="A196:I196"/>
    <mergeCell ref="A171:I171"/>
    <mergeCell ref="B174:I174"/>
    <mergeCell ref="B175:I175"/>
    <mergeCell ref="B172:I172"/>
    <mergeCell ref="B173:I173"/>
    <mergeCell ref="A180:I183"/>
    <mergeCell ref="B190:H190"/>
    <mergeCell ref="B191:H191"/>
    <mergeCell ref="B195:H195"/>
    <mergeCell ref="A185:I185"/>
    <mergeCell ref="B192:H192"/>
    <mergeCell ref="B193:H193"/>
    <mergeCell ref="B194:H194"/>
    <mergeCell ref="B189:H189"/>
  </mergeCells>
  <conditionalFormatting sqref="C6 A9 A12 A15:I16 C18 B44 A51 A54 A57 A60 A63 A65 A67 A69 A72 A76:I76 A78:I78 A80:I80 A83:I83 A85:I85 A87:I87 A90:I90 A92:I92 A94:I94 I97:I109 I112:I117 A120 A147:I155 B158 B162 B166 B172:I175">
    <cfRule type="containsText" dxfId="6" priority="1" operator="containsText" text="Wybierz">
      <formula>NOT(ISERROR(SEARCH("Wybierz",A6)))</formula>
    </cfRule>
    <cfRule type="containsText" dxfId="5" priority="2" operator="containsText" text="Proszę">
      <formula>NOT(ISERROR(SEARCH("Proszę",A6)))</formula>
    </cfRule>
  </conditionalFormatting>
  <dataValidations count="11">
    <dataValidation type="list" allowBlank="1" showInputMessage="1" showErrorMessage="1" sqref="C6:F7" xr:uid="{00000000-0002-0000-0000-000000000000}">
      <formula1>"Dopuszczenie Usługi,Dopuszczenie Produktu,Aktualizacja danych, Dopuszczenie Produktu i Usługi"</formula1>
    </dataValidation>
    <dataValidation type="list" allowBlank="1" showInputMessage="1" showErrorMessage="1" sqref="A15:I15 I188" xr:uid="{00000000-0002-0000-0000-000001000000}">
      <formula1>"Producent,Dystrybutor,Importer,Upoważniony przedstawiciel,Hurtownia"</formula1>
    </dataValidation>
    <dataValidation type="list" allowBlank="1" showInputMessage="1" showErrorMessage="1" sqref="C18:F18" xr:uid="{00000000-0002-0000-0000-000002000000}">
      <formula1>"do 49 pracowników,od 50 do 249 pracowników,powyżej 250 pracowników"</formula1>
    </dataValidation>
    <dataValidation type="list" allowBlank="1" showInputMessage="1" showErrorMessage="1" sqref="A54:I54" xr:uid="{00000000-0002-0000-0000-000003000000}">
      <formula1>"Indywidualna działalność gospodarcza,Spółka cywilna,Spółka jawna,Spółka partnerska,Spółka komandytowa,Spółka komandytowo-akcyjna,Spółka z ograniczoną odpowiedzialnością,Spółka akcyjna,Inna"</formula1>
    </dataValidation>
    <dataValidation type="list" allowBlank="1" showInputMessage="1" showErrorMessage="1" sqref="I112:I117 I97:I109 I189:I195" xr:uid="{00000000-0002-0000-0000-000004000000}">
      <formula1>"Tak,Nie"</formula1>
    </dataValidation>
    <dataValidation type="list" allowBlank="1" showInputMessage="1" showErrorMessage="1" sqref="H155:I155 H147:I154" xr:uid="{00000000-0002-0000-0000-000005000000}">
      <formula1>"Produkty/Usługi stosowane w taborze PKP IC,Produkty/Usługi dotychczas niestosowane w taborze PKP IC"</formula1>
    </dataValidation>
    <dataValidation type="list" allowBlank="1" showInputMessage="1" showErrorMessage="1" sqref="C148:D155 C147:D147" xr:uid="{00000000-0002-0000-0000-000006000000}">
      <formula1>INDIRECT(LEFT(B147,12))</formula1>
    </dataValidation>
    <dataValidation type="list" allowBlank="1" showInputMessage="1" showErrorMessage="1" sqref="E147:F155" xr:uid="{00000000-0002-0000-0000-000007000000}">
      <formula1>INDIRECT(RIGHT(C147,4))</formula1>
    </dataValidation>
    <dataValidation type="list" allowBlank="1" showInputMessage="1" showErrorMessage="1" sqref="B148:B155 B147" xr:uid="{00000000-0002-0000-0000-000008000000}">
      <mc:AlternateContent xmlns:x12ac="http://schemas.microsoft.com/office/spreadsheetml/2011/1/ac" xmlns:mc="http://schemas.openxmlformats.org/markup-compatibility/2006">
        <mc:Choice Requires="x12ac">
          <x12ac:list>A.Materiały,"B.Podzespoły, zespoły i kompletne pojazdy"</x12ac:list>
        </mc:Choice>
        <mc:Fallback>
          <formula1>"A.Materiały,B.Podzespoły, zespoły i kompletne pojazdy"</formula1>
        </mc:Fallback>
      </mc:AlternateContent>
    </dataValidation>
    <dataValidation type="list" allowBlank="1" showInputMessage="1" showErrorMessage="1" sqref="G147:G155" xr:uid="{00000000-0002-0000-0000-000009000000}">
      <formula1>"Produkcja,Usługa,Produkcja i Usługa"</formula1>
    </dataValidation>
    <dataValidation type="list" allowBlank="1" showInputMessage="1" showErrorMessage="1" sqref="I187" xr:uid="{00000000-0002-0000-0000-00000A000000}">
      <formula1>"C,U"</formula1>
    </dataValidation>
  </dataValidations>
  <hyperlinks>
    <hyperlink ref="B146:F146" location="'Załącznik 2'!A1" display="Zgodnie z Załącznikiem nr.2" xr:uid="{00000000-0004-0000-0000-000000000000}"/>
  </hyperlinks>
  <pageMargins left="0.70866141732283472" right="0.70866141732283472" top="1.4173228346456694" bottom="0.74803149606299213" header="0.31496062992125984" footer="0.31496062992125984"/>
  <pageSetup paperSize="9" orientation="portrait" r:id="rId1"/>
  <headerFooter differentFirst="1">
    <oddHeader>&amp;L&amp;G</oddHeader>
    <oddFooter>&amp;L&amp;"-,Pogrubiony"&amp;UZałącznik Nr 3 do Regulaminu
SKD (wyd. 5 z 21.03.2025 r.)&amp;C
&amp;1#&amp;"Aptos,Standardowy"&amp;12&amp;K000000 Informacje do użytku służbowego&amp;R&amp;"-,Pogrubiony"strona &amp;P z &amp;N</oddFooter>
    <firstHeader xml:space="preserve">&amp;L&amp;G&amp;R
&amp;"-,Pogrubiony"&amp;UZałącznik Nr 3&amp;"-,Standardowy"&amp;U
do Regulaminu Systemu Kwalifikowania Dostawców
w „PKP Intercity” Spółka Akcyjna
(wyd. 5. z dnia 21 marca 2025 r.)
</firstHeader>
    <firstFooter>&amp;L&amp;"-,Pogrubiony"&amp;UZałącznik Nr 3 do Regulaminu 
SKD (wyd. 5 z 21.03.2025 r.)&amp;C
&amp;1#&amp;"Aptos,Standardowy"&amp;12&amp;K000000 Informacje do użytku służbowego&amp;R&amp;"-,Pogrubiony"strona &amp;P z &amp;N</first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41"/>
  <sheetViews>
    <sheetView view="pageBreakPreview" zoomScale="80" zoomScaleNormal="120" zoomScaleSheetLayoutView="80" workbookViewId="0">
      <selection activeCell="D159" sqref="D159"/>
    </sheetView>
  </sheetViews>
  <sheetFormatPr defaultColWidth="9.1796875" defaultRowHeight="14.5"/>
  <cols>
    <col min="1" max="1" width="9.1796875" style="57"/>
    <col min="2" max="2" width="5.1796875" style="57" customWidth="1"/>
    <col min="3" max="3" width="5.453125" style="41" bestFit="1" customWidth="1"/>
    <col min="4" max="4" width="47.1796875" style="42" customWidth="1"/>
    <col min="5" max="5" width="9.453125" style="42" customWidth="1"/>
    <col min="6" max="6" width="5.81640625" style="37" customWidth="1"/>
    <col min="7" max="8" width="14.1796875" style="37" customWidth="1"/>
    <col min="9" max="9" width="7.54296875" style="37" customWidth="1"/>
    <col min="10" max="10" width="39.453125" style="37" customWidth="1"/>
    <col min="11" max="11" width="23.81640625" style="37" customWidth="1"/>
    <col min="12" max="12" width="18.26953125" style="10" bestFit="1" customWidth="1"/>
    <col min="13" max="13" width="33.81640625" style="10" hidden="1" customWidth="1"/>
    <col min="14" max="14" width="132.81640625" style="10" hidden="1" customWidth="1"/>
    <col min="15" max="15" width="167.36328125" style="10" hidden="1" customWidth="1"/>
    <col min="16" max="16" width="5.08984375" style="10" hidden="1" customWidth="1"/>
    <col min="17" max="17" width="8.984375E-2" style="10" hidden="1" customWidth="1"/>
    <col min="18" max="18" width="137.36328125" style="10" hidden="1" customWidth="1"/>
    <col min="19" max="19" width="33.81640625" style="10" hidden="1" customWidth="1"/>
    <col min="20" max="29" width="9.1796875" style="10" hidden="1" customWidth="1"/>
    <col min="30" max="30" width="9.1796875" style="11" hidden="1" customWidth="1"/>
    <col min="31" max="39" width="0" style="11" hidden="1" customWidth="1"/>
    <col min="40" max="16384" width="9.1796875" style="11"/>
  </cols>
  <sheetData>
    <row r="1" spans="1:29" ht="14.5" customHeight="1">
      <c r="A1" s="188" t="s">
        <v>635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29" ht="67.5" customHeight="1">
      <c r="A2" s="190" t="s">
        <v>66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29" ht="15" thickBot="1">
      <c r="A3" s="12" t="s">
        <v>67</v>
      </c>
      <c r="B3" s="13" t="s">
        <v>475</v>
      </c>
      <c r="C3" s="195"/>
      <c r="D3" s="195"/>
      <c r="E3" s="122"/>
      <c r="F3" s="122"/>
      <c r="G3" s="122"/>
      <c r="H3" s="122"/>
      <c r="I3" s="122"/>
      <c r="J3" s="122"/>
      <c r="K3" s="122"/>
      <c r="L3" s="122"/>
    </row>
    <row r="4" spans="1:29" s="15" customFormat="1" ht="14.5" customHeight="1">
      <c r="A4" s="196" t="s">
        <v>62</v>
      </c>
      <c r="B4" s="182" t="s">
        <v>63</v>
      </c>
      <c r="C4" s="182" t="s">
        <v>64</v>
      </c>
      <c r="D4" s="184" t="s">
        <v>68</v>
      </c>
      <c r="E4" s="193" t="s">
        <v>538</v>
      </c>
      <c r="F4" s="186" t="s">
        <v>69</v>
      </c>
      <c r="G4" s="186" t="s">
        <v>476</v>
      </c>
      <c r="H4" s="186" t="s">
        <v>539</v>
      </c>
      <c r="I4" s="120"/>
      <c r="J4" s="186" t="s">
        <v>540</v>
      </c>
      <c r="K4" s="186" t="s">
        <v>477</v>
      </c>
      <c r="L4" s="186" t="s">
        <v>541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s="15" customFormat="1" ht="15" thickBot="1">
      <c r="A5" s="197"/>
      <c r="B5" s="183"/>
      <c r="C5" s="183"/>
      <c r="D5" s="185"/>
      <c r="E5" s="194"/>
      <c r="F5" s="192"/>
      <c r="G5" s="192"/>
      <c r="H5" s="192"/>
      <c r="I5" s="121"/>
      <c r="J5" s="192"/>
      <c r="K5" s="192"/>
      <c r="L5" s="18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s="21" customFormat="1" ht="15.5">
      <c r="A6" s="178" t="s">
        <v>70</v>
      </c>
      <c r="B6" s="16" t="s">
        <v>71</v>
      </c>
      <c r="C6" s="17" t="s">
        <v>71</v>
      </c>
      <c r="D6" s="18" t="s">
        <v>72</v>
      </c>
      <c r="E6" s="18"/>
      <c r="F6" s="19"/>
      <c r="G6" s="19"/>
      <c r="H6" s="19"/>
      <c r="I6" s="19"/>
      <c r="J6" s="19"/>
      <c r="K6" s="19"/>
      <c r="L6" s="20"/>
      <c r="M6" s="20" t="str">
        <f>CONCATENATE(A6,D6)</f>
        <v>A. MATERIAŁY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26" customFormat="1" ht="14.5" customHeight="1">
      <c r="A7" s="166"/>
      <c r="B7" s="179" t="s">
        <v>478</v>
      </c>
      <c r="C7" s="22" t="s">
        <v>71</v>
      </c>
      <c r="D7" s="23" t="s">
        <v>73</v>
      </c>
      <c r="E7" s="23"/>
      <c r="F7" s="24"/>
      <c r="G7" s="24"/>
      <c r="H7" s="24"/>
      <c r="I7" s="24"/>
      <c r="J7" s="24"/>
      <c r="K7" s="24"/>
      <c r="L7" s="25"/>
      <c r="M7" s="25"/>
      <c r="N7" s="25" t="str">
        <f>CONCATENATE(B7,".",D7)</f>
        <v>I. WYROBY WALCOWANE I CIĄGNIONE</v>
      </c>
      <c r="O7" s="30" t="str">
        <f>IF(OR(D7="puste",NOT(ISBLANK(B7)),ISBLANK(I7)),"",CONCATENATE(C7," ",D7))</f>
        <v/>
      </c>
      <c r="P7" s="25" t="str">
        <f>RIGHT(N7,4)</f>
        <v>IONE</v>
      </c>
      <c r="Q7" s="25"/>
      <c r="R7" s="25" t="s">
        <v>531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s="32" customFormat="1" ht="14.5" customHeight="1">
      <c r="A8" s="166"/>
      <c r="B8" s="180"/>
      <c r="C8" s="27" t="s">
        <v>74</v>
      </c>
      <c r="D8" s="28" t="s">
        <v>75</v>
      </c>
      <c r="E8" s="28"/>
      <c r="F8" s="29"/>
      <c r="G8" s="29"/>
      <c r="H8" s="29"/>
      <c r="I8" s="29"/>
      <c r="J8" s="29"/>
      <c r="K8" s="29"/>
      <c r="L8" s="30"/>
      <c r="M8" s="30"/>
      <c r="N8" s="25"/>
      <c r="O8" s="30" t="str">
        <f t="shared" ref="O8:O71" si="0">IF(OR(D8="puste",NOT(ISBLANK(B8)),ISBLANK(I8)),"",CONCATENATE(C8," ",D8))</f>
        <v/>
      </c>
      <c r="P8" s="25" t="str">
        <f t="shared" ref="P8:P70" si="1">RIGHT(N8,4)</f>
        <v/>
      </c>
      <c r="Q8" s="30"/>
      <c r="R8" s="30" t="s">
        <v>532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38" customFormat="1" ht="39">
      <c r="A9" s="166"/>
      <c r="B9" s="180"/>
      <c r="C9" s="33" t="s">
        <v>76</v>
      </c>
      <c r="D9" s="34" t="s">
        <v>77</v>
      </c>
      <c r="E9" s="35" t="s">
        <v>71</v>
      </c>
      <c r="F9" s="35" t="s">
        <v>71</v>
      </c>
      <c r="G9" s="66" t="s">
        <v>480</v>
      </c>
      <c r="H9" s="58" t="s">
        <v>479</v>
      </c>
      <c r="I9" s="85" t="s">
        <v>542</v>
      </c>
      <c r="J9" s="85" t="s">
        <v>542</v>
      </c>
      <c r="K9" s="58"/>
      <c r="L9" s="86"/>
      <c r="M9" s="37"/>
      <c r="N9" s="25"/>
      <c r="O9" s="30" t="str">
        <f t="shared" si="0"/>
        <v>1.1 Części nośne ostoi i ram wózków , belki bujakowe i kołyski oraz wały prądnic głównych, przetwornic głównych i silników trakcyjnych</v>
      </c>
      <c r="P9" s="25" t="str">
        <f t="shared" si="1"/>
        <v/>
      </c>
      <c r="Q9" s="37"/>
      <c r="R9" s="37" t="s">
        <v>533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s="38" customFormat="1" ht="26">
      <c r="A10" s="166"/>
      <c r="B10" s="180"/>
      <c r="C10" s="33" t="s">
        <v>79</v>
      </c>
      <c r="D10" s="34" t="s">
        <v>80</v>
      </c>
      <c r="E10" s="35" t="s">
        <v>71</v>
      </c>
      <c r="F10" s="35" t="s">
        <v>71</v>
      </c>
      <c r="G10" s="66" t="s">
        <v>480</v>
      </c>
      <c r="H10" s="58" t="s">
        <v>479</v>
      </c>
      <c r="I10" s="85" t="s">
        <v>542</v>
      </c>
      <c r="J10" s="85" t="s">
        <v>542</v>
      </c>
      <c r="K10" s="58"/>
      <c r="L10" s="86"/>
      <c r="M10" s="37"/>
      <c r="N10" s="25"/>
      <c r="O10" s="30" t="str">
        <f t="shared" si="0"/>
        <v>1.2 Szkielety pudeł (słupki, krokwie), poszycie ścian i dachów pudeł, pomosty dachowe, podłogi stalowe klapy)</v>
      </c>
      <c r="P10" s="25" t="str">
        <f t="shared" si="1"/>
        <v/>
      </c>
      <c r="Q10" s="37"/>
      <c r="R10" s="37" t="s">
        <v>534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s="38" customFormat="1" ht="14.5" customHeight="1">
      <c r="A11" s="166"/>
      <c r="B11" s="180"/>
      <c r="C11" s="33" t="s">
        <v>81</v>
      </c>
      <c r="D11" s="34" t="s">
        <v>82</v>
      </c>
      <c r="E11" s="35" t="s">
        <v>71</v>
      </c>
      <c r="F11" s="35" t="s">
        <v>71</v>
      </c>
      <c r="G11" s="66" t="s">
        <v>480</v>
      </c>
      <c r="H11" s="58" t="s">
        <v>479</v>
      </c>
      <c r="I11" s="85" t="s">
        <v>542</v>
      </c>
      <c r="J11" s="85" t="s">
        <v>542</v>
      </c>
      <c r="K11" s="58"/>
      <c r="L11" s="86"/>
      <c r="M11" s="37"/>
      <c r="N11" s="25"/>
      <c r="O11" s="30" t="str">
        <f t="shared" si="0"/>
        <v>1.3 Widły maźnicze, koziołki resorowe</v>
      </c>
      <c r="P11" s="25" t="str">
        <f t="shared" si="1"/>
        <v/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s="38" customFormat="1" ht="14.5" customHeight="1">
      <c r="A12" s="166"/>
      <c r="B12" s="180"/>
      <c r="C12" s="33" t="s">
        <v>83</v>
      </c>
      <c r="D12" s="34" t="s">
        <v>84</v>
      </c>
      <c r="E12" s="35" t="s">
        <v>71</v>
      </c>
      <c r="F12" s="35" t="s">
        <v>71</v>
      </c>
      <c r="G12" s="66" t="s">
        <v>480</v>
      </c>
      <c r="H12" s="58" t="s">
        <v>479</v>
      </c>
      <c r="I12" s="85" t="s">
        <v>542</v>
      </c>
      <c r="J12" s="85" t="s">
        <v>542</v>
      </c>
      <c r="K12" s="58"/>
      <c r="L12" s="86"/>
      <c r="M12" s="37"/>
      <c r="N12" s="25"/>
      <c r="O12" s="30" t="str">
        <f t="shared" si="0"/>
        <v>1.4 Tarcze  zderzakowe</v>
      </c>
      <c r="P12" s="25" t="str">
        <f t="shared" si="1"/>
        <v/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s="38" customFormat="1" ht="14.5" customHeight="1">
      <c r="A13" s="166"/>
      <c r="B13" s="180"/>
      <c r="C13" s="33" t="s">
        <v>85</v>
      </c>
      <c r="D13" s="34" t="s">
        <v>86</v>
      </c>
      <c r="E13" s="35" t="s">
        <v>71</v>
      </c>
      <c r="F13" s="35" t="s">
        <v>71</v>
      </c>
      <c r="G13" s="66" t="s">
        <v>480</v>
      </c>
      <c r="H13" s="58" t="s">
        <v>479</v>
      </c>
      <c r="I13" s="85" t="s">
        <v>542</v>
      </c>
      <c r="J13" s="85" t="s">
        <v>542</v>
      </c>
      <c r="K13" s="58"/>
      <c r="L13" s="86"/>
      <c r="M13" s="37"/>
      <c r="N13" s="25"/>
      <c r="O13" s="30" t="str">
        <f t="shared" si="0"/>
        <v>1.5 Części cięgłowo- dźwigniowe układu hamulcowego</v>
      </c>
      <c r="P13" s="25" t="str">
        <f t="shared" si="1"/>
        <v/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s="38" customFormat="1" ht="14.5" customHeight="1">
      <c r="A14" s="166"/>
      <c r="B14" s="180"/>
      <c r="C14" s="33" t="s">
        <v>87</v>
      </c>
      <c r="D14" s="34" t="s">
        <v>88</v>
      </c>
      <c r="E14" s="35" t="s">
        <v>71</v>
      </c>
      <c r="F14" s="35" t="s">
        <v>71</v>
      </c>
      <c r="G14" s="66" t="s">
        <v>480</v>
      </c>
      <c r="H14" s="58" t="s">
        <v>479</v>
      </c>
      <c r="I14" s="85" t="s">
        <v>542</v>
      </c>
      <c r="J14" s="85" t="s">
        <v>542</v>
      </c>
      <c r="K14" s="58"/>
      <c r="L14" s="86"/>
      <c r="M14" s="37"/>
      <c r="N14" s="25"/>
      <c r="O14" s="30" t="str">
        <f t="shared" si="0"/>
        <v>1.6 Pozostałe części wchodzące w skład pojazdu</v>
      </c>
      <c r="P14" s="25" t="str">
        <f t="shared" si="1"/>
        <v/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s="32" customFormat="1" ht="14.5" customHeight="1">
      <c r="A15" s="166"/>
      <c r="B15" s="180"/>
      <c r="C15" s="27" t="s">
        <v>89</v>
      </c>
      <c r="D15" s="27" t="s">
        <v>90</v>
      </c>
      <c r="E15" s="31"/>
      <c r="F15" s="31"/>
      <c r="G15" s="31"/>
      <c r="H15" s="31"/>
      <c r="I15" s="31"/>
      <c r="J15" s="31"/>
      <c r="K15" s="31"/>
      <c r="L15" s="30"/>
      <c r="M15" s="30"/>
      <c r="N15" s="25"/>
      <c r="O15" s="30" t="str">
        <f t="shared" si="0"/>
        <v/>
      </c>
      <c r="P15" s="25" t="str">
        <f t="shared" si="1"/>
        <v/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38" customFormat="1" ht="26">
      <c r="A16" s="166"/>
      <c r="B16" s="180"/>
      <c r="C16" s="33" t="s">
        <v>91</v>
      </c>
      <c r="D16" s="34" t="s">
        <v>92</v>
      </c>
      <c r="E16" s="35" t="s">
        <v>71</v>
      </c>
      <c r="F16" s="35" t="s">
        <v>71</v>
      </c>
      <c r="G16" s="66" t="s">
        <v>480</v>
      </c>
      <c r="H16" s="58" t="s">
        <v>479</v>
      </c>
      <c r="I16" s="85" t="s">
        <v>542</v>
      </c>
      <c r="J16" s="85" t="s">
        <v>542</v>
      </c>
      <c r="K16" s="58"/>
      <c r="L16" s="86"/>
      <c r="M16" s="37"/>
      <c r="N16" s="25"/>
      <c r="O16" s="30" t="str">
        <f t="shared" si="0"/>
        <v>2.1 Profile walcowane na części nośne ostoi i ram wózków oraz belki bujakowe i kołyski</v>
      </c>
      <c r="P16" s="25" t="str">
        <f t="shared" si="1"/>
        <v/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s="38" customFormat="1" ht="14.5" customHeight="1">
      <c r="A17" s="166"/>
      <c r="B17" s="180"/>
      <c r="C17" s="33" t="s">
        <v>93</v>
      </c>
      <c r="D17" s="34" t="s">
        <v>94</v>
      </c>
      <c r="E17" s="35" t="s">
        <v>71</v>
      </c>
      <c r="F17" s="35" t="s">
        <v>71</v>
      </c>
      <c r="G17" s="66" t="s">
        <v>480</v>
      </c>
      <c r="H17" s="58" t="s">
        <v>479</v>
      </c>
      <c r="I17" s="85" t="s">
        <v>542</v>
      </c>
      <c r="J17" s="85" t="s">
        <v>542</v>
      </c>
      <c r="K17" s="58"/>
      <c r="L17" s="86"/>
      <c r="M17" s="37"/>
      <c r="N17" s="25"/>
      <c r="O17" s="30" t="str">
        <f t="shared" si="0"/>
        <v xml:space="preserve">2.2  Profile gięte na części nośne ostoi i ram wózków </v>
      </c>
      <c r="P17" s="25" t="str">
        <f t="shared" si="1"/>
        <v/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s="38" customFormat="1" ht="14.5" customHeight="1">
      <c r="A18" s="166"/>
      <c r="B18" s="180"/>
      <c r="C18" s="33" t="s">
        <v>95</v>
      </c>
      <c r="D18" s="34" t="s">
        <v>88</v>
      </c>
      <c r="E18" s="35" t="s">
        <v>71</v>
      </c>
      <c r="F18" s="35" t="s">
        <v>71</v>
      </c>
      <c r="G18" s="66" t="s">
        <v>480</v>
      </c>
      <c r="H18" s="58" t="s">
        <v>479</v>
      </c>
      <c r="I18" s="85" t="s">
        <v>542</v>
      </c>
      <c r="J18" s="85" t="s">
        <v>542</v>
      </c>
      <c r="K18" s="58"/>
      <c r="L18" s="86"/>
      <c r="M18" s="37"/>
      <c r="N18" s="25"/>
      <c r="O18" s="30" t="str">
        <f t="shared" si="0"/>
        <v>2.3 Pozostałe części wchodzące w skład pojazdu</v>
      </c>
      <c r="P18" s="25" t="str">
        <f t="shared" si="1"/>
        <v/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s="32" customFormat="1" ht="14.5" customHeight="1">
      <c r="A19" s="166"/>
      <c r="B19" s="180"/>
      <c r="C19" s="27" t="s">
        <v>96</v>
      </c>
      <c r="D19" s="27" t="s">
        <v>97</v>
      </c>
      <c r="E19" s="31"/>
      <c r="F19" s="31"/>
      <c r="G19" s="31"/>
      <c r="H19" s="31"/>
      <c r="I19" s="31"/>
      <c r="J19" s="31"/>
      <c r="K19" s="31"/>
      <c r="L19" s="30"/>
      <c r="M19" s="30"/>
      <c r="N19" s="25"/>
      <c r="O19" s="30" t="str">
        <f t="shared" si="0"/>
        <v/>
      </c>
      <c r="P19" s="25" t="str">
        <f t="shared" si="1"/>
        <v/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38" customFormat="1" ht="14.5" customHeight="1">
      <c r="A20" s="166"/>
      <c r="B20" s="180"/>
      <c r="C20" s="33" t="s">
        <v>78</v>
      </c>
      <c r="D20" s="34" t="s">
        <v>98</v>
      </c>
      <c r="E20" s="35" t="s">
        <v>71</v>
      </c>
      <c r="F20" s="35" t="s">
        <v>71</v>
      </c>
      <c r="G20" s="66" t="s">
        <v>480</v>
      </c>
      <c r="H20" s="58" t="s">
        <v>479</v>
      </c>
      <c r="I20" s="85" t="s">
        <v>542</v>
      </c>
      <c r="J20" s="85" t="s">
        <v>542</v>
      </c>
      <c r="K20" s="58"/>
      <c r="L20" s="86"/>
      <c r="M20" s="37"/>
      <c r="N20" s="25"/>
      <c r="O20" s="30" t="str">
        <f t="shared" si="0"/>
        <v>3.1 Resory piórowe</v>
      </c>
      <c r="P20" s="25" t="str">
        <f t="shared" si="1"/>
        <v/>
      </c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38" customFormat="1" ht="26">
      <c r="A21" s="166"/>
      <c r="B21" s="180"/>
      <c r="C21" s="33" t="s">
        <v>99</v>
      </c>
      <c r="D21" s="34" t="s">
        <v>100</v>
      </c>
      <c r="E21" s="35" t="s">
        <v>71</v>
      </c>
      <c r="F21" s="35" t="s">
        <v>71</v>
      </c>
      <c r="G21" s="66" t="s">
        <v>480</v>
      </c>
      <c r="H21" s="58" t="s">
        <v>479</v>
      </c>
      <c r="I21" s="85" t="s">
        <v>542</v>
      </c>
      <c r="J21" s="85" t="s">
        <v>542</v>
      </c>
      <c r="K21" s="58"/>
      <c r="L21" s="86"/>
      <c r="M21" s="37"/>
      <c r="N21" s="25"/>
      <c r="O21" s="30" t="str">
        <f t="shared" si="0"/>
        <v xml:space="preserve">3.2 Sprężyny: amortyzatorów urządzeń cięgłowych, zderzaków  i sprzęgów samoczynnych </v>
      </c>
      <c r="P21" s="25" t="str">
        <f t="shared" si="1"/>
        <v/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s="38" customFormat="1" ht="26">
      <c r="A22" s="166"/>
      <c r="B22" s="180"/>
      <c r="C22" s="33" t="s">
        <v>101</v>
      </c>
      <c r="D22" s="34" t="s">
        <v>102</v>
      </c>
      <c r="E22" s="35" t="s">
        <v>71</v>
      </c>
      <c r="F22" s="35" t="s">
        <v>71</v>
      </c>
      <c r="G22" s="66" t="s">
        <v>480</v>
      </c>
      <c r="H22" s="58" t="s">
        <v>479</v>
      </c>
      <c r="I22" s="85" t="s">
        <v>542</v>
      </c>
      <c r="J22" s="85" t="s">
        <v>542</v>
      </c>
      <c r="K22" s="58"/>
      <c r="L22" s="86"/>
      <c r="M22" s="37"/>
      <c r="N22" s="25"/>
      <c r="O22" s="30" t="str">
        <f t="shared" si="0"/>
        <v>3.3 Sprężyny śrubowe: układu sprężynowania, cylindrów hamulcowych, nastawiaczy klocków hamulcowych</v>
      </c>
      <c r="P22" s="25" t="str">
        <f t="shared" si="1"/>
        <v/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s="38" customFormat="1" ht="14.5" customHeight="1">
      <c r="A23" s="166"/>
      <c r="B23" s="181"/>
      <c r="C23" s="33" t="s">
        <v>103</v>
      </c>
      <c r="D23" s="34" t="s">
        <v>88</v>
      </c>
      <c r="E23" s="35" t="s">
        <v>71</v>
      </c>
      <c r="F23" s="35" t="s">
        <v>71</v>
      </c>
      <c r="G23" s="66" t="s">
        <v>480</v>
      </c>
      <c r="H23" s="58" t="s">
        <v>479</v>
      </c>
      <c r="I23" s="85" t="s">
        <v>542</v>
      </c>
      <c r="J23" s="85" t="s">
        <v>542</v>
      </c>
      <c r="K23" s="58"/>
      <c r="L23" s="86"/>
      <c r="M23" s="37"/>
      <c r="N23" s="25"/>
      <c r="O23" s="30" t="str">
        <f t="shared" si="0"/>
        <v>3.4 Pozostałe części wchodzące w skład pojazdu</v>
      </c>
      <c r="P23" s="25" t="str">
        <f t="shared" si="1"/>
        <v/>
      </c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s="26" customFormat="1" ht="14.5" customHeight="1">
      <c r="A24" s="166"/>
      <c r="B24" s="167" t="s">
        <v>481</v>
      </c>
      <c r="C24" s="22" t="s">
        <v>71</v>
      </c>
      <c r="D24" s="23" t="s">
        <v>104</v>
      </c>
      <c r="E24" s="24"/>
      <c r="F24" s="24"/>
      <c r="G24" s="24"/>
      <c r="H24" s="24"/>
      <c r="I24" s="24"/>
      <c r="J24" s="24"/>
      <c r="K24" s="24"/>
      <c r="L24" s="25"/>
      <c r="M24" s="25"/>
      <c r="N24" s="25" t="str">
        <f>CONCATENATE(B24,".",D24)</f>
        <v>II.ODKUWKI</v>
      </c>
      <c r="O24" s="30" t="str">
        <f t="shared" si="0"/>
        <v/>
      </c>
      <c r="P24" s="25" t="str">
        <f t="shared" si="1"/>
        <v>UWKI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38" customFormat="1" ht="26">
      <c r="A25" s="166"/>
      <c r="B25" s="168"/>
      <c r="C25" s="33" t="s">
        <v>74</v>
      </c>
      <c r="D25" s="34" t="s">
        <v>105</v>
      </c>
      <c r="E25" s="35" t="s">
        <v>71</v>
      </c>
      <c r="F25" s="35" t="s">
        <v>71</v>
      </c>
      <c r="G25" s="67" t="s">
        <v>482</v>
      </c>
      <c r="H25" s="58" t="s">
        <v>479</v>
      </c>
      <c r="I25" s="85" t="s">
        <v>542</v>
      </c>
      <c r="J25" s="85" t="s">
        <v>542</v>
      </c>
      <c r="K25" s="58"/>
      <c r="L25" s="86"/>
      <c r="M25" s="37"/>
      <c r="N25" s="25"/>
      <c r="O25" s="30" t="str">
        <f t="shared" si="0"/>
        <v>1. Koła monoblokowe oraz koła bose do zestawów kołowych, koła zębate do przekładni głównych</v>
      </c>
      <c r="P25" s="25" t="str">
        <f t="shared" si="1"/>
        <v/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s="38" customFormat="1" ht="14.5" customHeight="1">
      <c r="A26" s="166"/>
      <c r="B26" s="168"/>
      <c r="C26" s="33" t="s">
        <v>89</v>
      </c>
      <c r="D26" s="34" t="s">
        <v>106</v>
      </c>
      <c r="E26" s="35" t="s">
        <v>71</v>
      </c>
      <c r="F26" s="35" t="s">
        <v>71</v>
      </c>
      <c r="G26" s="67" t="s">
        <v>482</v>
      </c>
      <c r="H26" s="58" t="s">
        <v>479</v>
      </c>
      <c r="I26" s="85" t="s">
        <v>542</v>
      </c>
      <c r="J26" s="85" t="s">
        <v>542</v>
      </c>
      <c r="K26" s="58"/>
      <c r="L26" s="86"/>
      <c r="M26" s="37"/>
      <c r="N26" s="25"/>
      <c r="O26" s="30" t="str">
        <f t="shared" si="0"/>
        <v>2. Obręcze do zestawów kołowych</v>
      </c>
      <c r="P26" s="25" t="str">
        <f t="shared" si="1"/>
        <v/>
      </c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s="38" customFormat="1" ht="14.5" customHeight="1">
      <c r="A27" s="166"/>
      <c r="B27" s="168"/>
      <c r="C27" s="33" t="s">
        <v>96</v>
      </c>
      <c r="D27" s="34" t="s">
        <v>107</v>
      </c>
      <c r="E27" s="35" t="s">
        <v>71</v>
      </c>
      <c r="F27" s="35" t="s">
        <v>71</v>
      </c>
      <c r="G27" s="67" t="s">
        <v>482</v>
      </c>
      <c r="H27" s="58" t="s">
        <v>479</v>
      </c>
      <c r="I27" s="85" t="s">
        <v>542</v>
      </c>
      <c r="J27" s="85" t="s">
        <v>542</v>
      </c>
      <c r="K27" s="58"/>
      <c r="L27" s="86"/>
      <c r="M27" s="37"/>
      <c r="N27" s="25"/>
      <c r="O27" s="30" t="str">
        <f t="shared" si="0"/>
        <v xml:space="preserve">3. Osie i wały do zestawów kołowych </v>
      </c>
      <c r="P27" s="25" t="str">
        <f t="shared" si="1"/>
        <v/>
      </c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s="38" customFormat="1" ht="14.5" customHeight="1">
      <c r="A28" s="166"/>
      <c r="B28" s="168"/>
      <c r="C28" s="33" t="s">
        <v>108</v>
      </c>
      <c r="D28" s="34" t="s">
        <v>109</v>
      </c>
      <c r="E28" s="35" t="s">
        <v>71</v>
      </c>
      <c r="F28" s="35" t="s">
        <v>71</v>
      </c>
      <c r="G28" s="66" t="s">
        <v>480</v>
      </c>
      <c r="H28" s="58" t="s">
        <v>479</v>
      </c>
      <c r="I28" s="85" t="s">
        <v>542</v>
      </c>
      <c r="J28" s="85" t="s">
        <v>542</v>
      </c>
      <c r="K28" s="58"/>
      <c r="L28" s="86"/>
      <c r="M28" s="37"/>
      <c r="N28" s="25"/>
      <c r="O28" s="30" t="str">
        <f t="shared" si="0"/>
        <v xml:space="preserve">4. Rury na wały drążone </v>
      </c>
      <c r="P28" s="25" t="str">
        <f t="shared" si="1"/>
        <v/>
      </c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s="38" customFormat="1" ht="14.5" customHeight="1">
      <c r="A29" s="166"/>
      <c r="B29" s="169"/>
      <c r="C29" s="33" t="s">
        <v>110</v>
      </c>
      <c r="D29" s="34" t="s">
        <v>111</v>
      </c>
      <c r="E29" s="35" t="s">
        <v>71</v>
      </c>
      <c r="F29" s="35" t="s">
        <v>71</v>
      </c>
      <c r="G29" s="67" t="s">
        <v>482</v>
      </c>
      <c r="H29" s="58" t="s">
        <v>479</v>
      </c>
      <c r="I29" s="85" t="s">
        <v>542</v>
      </c>
      <c r="J29" s="85" t="s">
        <v>542</v>
      </c>
      <c r="K29" s="58"/>
      <c r="L29" s="86"/>
      <c r="M29" s="37"/>
      <c r="N29" s="25"/>
      <c r="O29" s="30" t="str">
        <f t="shared" si="0"/>
        <v xml:space="preserve">5. Sprzęgi śrubowe, haki  cięgłowe </v>
      </c>
      <c r="P29" s="25" t="str">
        <f t="shared" si="1"/>
        <v/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s="26" customFormat="1" ht="14.5" customHeight="1">
      <c r="A30" s="166"/>
      <c r="B30" s="167" t="s">
        <v>483</v>
      </c>
      <c r="C30" s="22" t="s">
        <v>71</v>
      </c>
      <c r="D30" s="23" t="s">
        <v>112</v>
      </c>
      <c r="E30" s="24"/>
      <c r="F30" s="24"/>
      <c r="G30" s="24"/>
      <c r="H30" s="24"/>
      <c r="I30" s="24"/>
      <c r="J30" s="24"/>
      <c r="K30" s="24"/>
      <c r="L30" s="25"/>
      <c r="M30" s="25"/>
      <c r="N30" s="25" t="str">
        <f>CONCATENATE(B30,".",D30)</f>
        <v>III .ODLEWY</v>
      </c>
      <c r="O30" s="30" t="str">
        <f t="shared" si="0"/>
        <v/>
      </c>
      <c r="P30" s="25" t="str">
        <f t="shared" si="1"/>
        <v>LEWY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32" customFormat="1" ht="14.5" customHeight="1">
      <c r="A31" s="166"/>
      <c r="B31" s="168"/>
      <c r="C31" s="27" t="s">
        <v>74</v>
      </c>
      <c r="D31" s="27" t="s">
        <v>113</v>
      </c>
      <c r="E31" s="31"/>
      <c r="F31" s="31"/>
      <c r="G31" s="31"/>
      <c r="H31" s="31"/>
      <c r="I31" s="31"/>
      <c r="J31" s="31"/>
      <c r="K31" s="31"/>
      <c r="L31" s="30"/>
      <c r="M31" s="30"/>
      <c r="N31" s="25"/>
      <c r="O31" s="30" t="str">
        <f t="shared" si="0"/>
        <v/>
      </c>
      <c r="P31" s="25" t="str">
        <f t="shared" si="1"/>
        <v/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8" customFormat="1" ht="14.5" customHeight="1">
      <c r="A32" s="166"/>
      <c r="B32" s="168"/>
      <c r="C32" s="33" t="s">
        <v>76</v>
      </c>
      <c r="D32" s="34" t="s">
        <v>114</v>
      </c>
      <c r="E32" s="35" t="s">
        <v>71</v>
      </c>
      <c r="F32" s="35" t="s">
        <v>71</v>
      </c>
      <c r="G32" s="66" t="s">
        <v>480</v>
      </c>
      <c r="H32" s="58" t="s">
        <v>479</v>
      </c>
      <c r="I32" s="85" t="s">
        <v>542</v>
      </c>
      <c r="J32" s="85" t="s">
        <v>542</v>
      </c>
      <c r="K32" s="58"/>
      <c r="L32" s="86"/>
      <c r="M32" s="37"/>
      <c r="N32" s="25"/>
      <c r="O32" s="30" t="str">
        <f t="shared" si="0"/>
        <v>1.1 Korpusy maźnic</v>
      </c>
      <c r="P32" s="25" t="str">
        <f t="shared" si="1"/>
        <v/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s="38" customFormat="1" ht="14.5" customHeight="1">
      <c r="A33" s="166"/>
      <c r="B33" s="168"/>
      <c r="C33" s="33" t="s">
        <v>79</v>
      </c>
      <c r="D33" s="39" t="s">
        <v>115</v>
      </c>
      <c r="E33" s="40" t="s">
        <v>71</v>
      </c>
      <c r="F33" s="40" t="s">
        <v>71</v>
      </c>
      <c r="G33" s="66" t="s">
        <v>480</v>
      </c>
      <c r="H33" s="58" t="s">
        <v>479</v>
      </c>
      <c r="I33" s="85" t="s">
        <v>542</v>
      </c>
      <c r="J33" s="85" t="s">
        <v>542</v>
      </c>
      <c r="K33" s="58"/>
      <c r="L33" s="86"/>
      <c r="M33" s="37"/>
      <c r="N33" s="25"/>
      <c r="O33" s="30" t="str">
        <f t="shared" si="0"/>
        <v>1.2 Czopy i gniazda skrętowe</v>
      </c>
      <c r="P33" s="25" t="str">
        <f t="shared" si="1"/>
        <v/>
      </c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s="38" customFormat="1" ht="14.5" customHeight="1">
      <c r="A34" s="166"/>
      <c r="B34" s="168"/>
      <c r="C34" s="33" t="s">
        <v>81</v>
      </c>
      <c r="D34" s="34" t="s">
        <v>116</v>
      </c>
      <c r="E34" s="35" t="s">
        <v>71</v>
      </c>
      <c r="F34" s="35" t="s">
        <v>71</v>
      </c>
      <c r="G34" s="66" t="s">
        <v>480</v>
      </c>
      <c r="H34" s="58" t="s">
        <v>479</v>
      </c>
      <c r="I34" s="85" t="s">
        <v>542</v>
      </c>
      <c r="J34" s="85" t="s">
        <v>542</v>
      </c>
      <c r="K34" s="58"/>
      <c r="L34" s="86"/>
      <c r="M34" s="37"/>
      <c r="N34" s="25"/>
      <c r="O34" s="30" t="str">
        <f t="shared" si="0"/>
        <v>1.3 Opory przednie, podpory urządzeń cięgłowych</v>
      </c>
      <c r="P34" s="25" t="str">
        <f t="shared" si="1"/>
        <v/>
      </c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s="38" customFormat="1" ht="14.5" customHeight="1">
      <c r="A35" s="166"/>
      <c r="B35" s="168"/>
      <c r="C35" s="33" t="s">
        <v>83</v>
      </c>
      <c r="D35" s="34" t="s">
        <v>117</v>
      </c>
      <c r="E35" s="35" t="s">
        <v>71</v>
      </c>
      <c r="F35" s="35" t="s">
        <v>71</v>
      </c>
      <c r="G35" s="66" t="s">
        <v>480</v>
      </c>
      <c r="H35" s="58" t="s">
        <v>479</v>
      </c>
      <c r="I35" s="85" t="s">
        <v>542</v>
      </c>
      <c r="J35" s="85" t="s">
        <v>542</v>
      </c>
      <c r="K35" s="58"/>
      <c r="L35" s="86"/>
      <c r="M35" s="37"/>
      <c r="N35" s="25"/>
      <c r="O35" s="30" t="str">
        <f t="shared" si="0"/>
        <v>1.4 Wały/tuleje  wirników silników trakcyjnych</v>
      </c>
      <c r="P35" s="25" t="str">
        <f t="shared" si="1"/>
        <v/>
      </c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s="38" customFormat="1" ht="14.5" customHeight="1">
      <c r="A36" s="166"/>
      <c r="B36" s="168"/>
      <c r="C36" s="33" t="s">
        <v>85</v>
      </c>
      <c r="D36" s="34" t="s">
        <v>118</v>
      </c>
      <c r="E36" s="35" t="s">
        <v>71</v>
      </c>
      <c r="F36" s="35" t="s">
        <v>71</v>
      </c>
      <c r="G36" s="67" t="s">
        <v>482</v>
      </c>
      <c r="H36" s="58" t="s">
        <v>479</v>
      </c>
      <c r="I36" s="85" t="s">
        <v>542</v>
      </c>
      <c r="J36" s="85" t="s">
        <v>542</v>
      </c>
      <c r="K36" s="58"/>
      <c r="L36" s="86"/>
      <c r="M36" s="37"/>
      <c r="N36" s="25"/>
      <c r="O36" s="30" t="str">
        <f t="shared" si="0"/>
        <v>1.5 Koła bose zestawów</v>
      </c>
      <c r="P36" s="25" t="str">
        <f t="shared" si="1"/>
        <v/>
      </c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s="32" customFormat="1" ht="14.5" customHeight="1">
      <c r="A37" s="166"/>
      <c r="B37" s="168"/>
      <c r="C37" s="27" t="s">
        <v>89</v>
      </c>
      <c r="D37" s="27" t="s">
        <v>119</v>
      </c>
      <c r="E37" s="31"/>
      <c r="F37" s="31"/>
      <c r="G37" s="31"/>
      <c r="H37" s="31"/>
      <c r="I37" s="31"/>
      <c r="J37" s="31"/>
      <c r="K37" s="31"/>
      <c r="L37" s="30"/>
      <c r="M37" s="30"/>
      <c r="N37" s="25"/>
      <c r="O37" s="30" t="str">
        <f t="shared" si="0"/>
        <v/>
      </c>
      <c r="P37" s="25" t="str">
        <f t="shared" si="1"/>
        <v/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8" customFormat="1" ht="14.5" customHeight="1">
      <c r="A38" s="166"/>
      <c r="B38" s="168"/>
      <c r="C38" s="33" t="s">
        <v>91</v>
      </c>
      <c r="D38" s="34" t="s">
        <v>120</v>
      </c>
      <c r="E38" s="35" t="s">
        <v>71</v>
      </c>
      <c r="F38" s="35" t="s">
        <v>71</v>
      </c>
      <c r="G38" s="67" t="s">
        <v>482</v>
      </c>
      <c r="H38" s="58" t="s">
        <v>479</v>
      </c>
      <c r="I38" s="85" t="s">
        <v>542</v>
      </c>
      <c r="J38" s="85" t="s">
        <v>542</v>
      </c>
      <c r="K38" s="58"/>
      <c r="L38" s="86"/>
      <c r="M38" s="37"/>
      <c r="N38" s="25"/>
      <c r="O38" s="30" t="str">
        <f t="shared" si="0"/>
        <v xml:space="preserve">2.1 Wstawki hamulcowe </v>
      </c>
      <c r="P38" s="25" t="str">
        <f t="shared" si="1"/>
        <v/>
      </c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spans="1:29" s="38" customFormat="1" ht="14.5" customHeight="1">
      <c r="A39" s="166"/>
      <c r="B39" s="168"/>
      <c r="C39" s="33" t="s">
        <v>93</v>
      </c>
      <c r="D39" s="34" t="s">
        <v>121</v>
      </c>
      <c r="E39" s="35" t="s">
        <v>71</v>
      </c>
      <c r="F39" s="35" t="s">
        <v>71</v>
      </c>
      <c r="G39" s="66" t="s">
        <v>480</v>
      </c>
      <c r="H39" s="58" t="s">
        <v>479</v>
      </c>
      <c r="I39" s="85" t="s">
        <v>542</v>
      </c>
      <c r="J39" s="85" t="s">
        <v>542</v>
      </c>
      <c r="K39" s="58"/>
      <c r="L39" s="86"/>
      <c r="M39" s="37"/>
      <c r="N39" s="25"/>
      <c r="O39" s="30" t="str">
        <f t="shared" si="0"/>
        <v>2.2 Korpusy przekładni</v>
      </c>
      <c r="P39" s="25" t="str">
        <f t="shared" si="1"/>
        <v/>
      </c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s="38" customFormat="1" ht="14.5" customHeight="1">
      <c r="A40" s="166"/>
      <c r="B40" s="168"/>
      <c r="C40" s="33" t="s">
        <v>95</v>
      </c>
      <c r="D40" s="34" t="s">
        <v>122</v>
      </c>
      <c r="E40" s="35" t="s">
        <v>71</v>
      </c>
      <c r="F40" s="35" t="s">
        <v>71</v>
      </c>
      <c r="G40" s="66" t="s">
        <v>480</v>
      </c>
      <c r="H40" s="58" t="s">
        <v>479</v>
      </c>
      <c r="I40" s="85" t="s">
        <v>542</v>
      </c>
      <c r="J40" s="85" t="s">
        <v>542</v>
      </c>
      <c r="K40" s="58"/>
      <c r="L40" s="86"/>
      <c r="M40" s="37"/>
      <c r="N40" s="25"/>
      <c r="O40" s="30" t="str">
        <f t="shared" si="0"/>
        <v>2.3 Armatura hamulcowa i sprężonego powietrza</v>
      </c>
      <c r="P40" s="25" t="str">
        <f t="shared" si="1"/>
        <v/>
      </c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s="32" customFormat="1" ht="14.5" customHeight="1">
      <c r="A41" s="166"/>
      <c r="B41" s="168"/>
      <c r="C41" s="27" t="s">
        <v>96</v>
      </c>
      <c r="D41" s="27" t="s">
        <v>123</v>
      </c>
      <c r="E41" s="31"/>
      <c r="F41" s="31"/>
      <c r="G41" s="31"/>
      <c r="H41" s="31"/>
      <c r="I41" s="31"/>
      <c r="J41" s="31"/>
      <c r="K41" s="31"/>
      <c r="L41" s="30"/>
      <c r="M41" s="30"/>
      <c r="N41" s="25"/>
      <c r="O41" s="30" t="str">
        <f t="shared" si="0"/>
        <v/>
      </c>
      <c r="P41" s="25" t="str">
        <f t="shared" si="1"/>
        <v/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8" customFormat="1" ht="14.5" customHeight="1">
      <c r="A42" s="166"/>
      <c r="B42" s="168"/>
      <c r="C42" s="33" t="s">
        <v>78</v>
      </c>
      <c r="D42" s="34" t="s">
        <v>122</v>
      </c>
      <c r="E42" s="35" t="s">
        <v>71</v>
      </c>
      <c r="F42" s="35" t="s">
        <v>71</v>
      </c>
      <c r="G42" s="66" t="s">
        <v>480</v>
      </c>
      <c r="H42" s="58" t="s">
        <v>479</v>
      </c>
      <c r="I42" s="85" t="s">
        <v>542</v>
      </c>
      <c r="J42" s="85" t="s">
        <v>542</v>
      </c>
      <c r="K42" s="58"/>
      <c r="L42" s="86"/>
      <c r="M42" s="37"/>
      <c r="N42" s="25"/>
      <c r="O42" s="30" t="str">
        <f t="shared" si="0"/>
        <v>3.1 Armatura hamulcowa i sprężonego powietrza</v>
      </c>
      <c r="P42" s="25" t="str">
        <f t="shared" si="1"/>
        <v/>
      </c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s="38" customFormat="1" ht="14.5" customHeight="1">
      <c r="A43" s="166"/>
      <c r="B43" s="169"/>
      <c r="C43" s="33" t="s">
        <v>99</v>
      </c>
      <c r="D43" s="34" t="s">
        <v>124</v>
      </c>
      <c r="E43" s="35" t="s">
        <v>71</v>
      </c>
      <c r="F43" s="35" t="s">
        <v>71</v>
      </c>
      <c r="G43" s="66" t="s">
        <v>480</v>
      </c>
      <c r="H43" s="58" t="s">
        <v>479</v>
      </c>
      <c r="I43" s="85" t="s">
        <v>542</v>
      </c>
      <c r="J43" s="85" t="s">
        <v>542</v>
      </c>
      <c r="K43" s="58"/>
      <c r="L43" s="86"/>
      <c r="M43" s="37"/>
      <c r="N43" s="25"/>
      <c r="O43" s="30" t="str">
        <f t="shared" si="0"/>
        <v>3.2 Stopy łożyskowe</v>
      </c>
      <c r="P43" s="25" t="str">
        <f t="shared" si="1"/>
        <v/>
      </c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s="26" customFormat="1" ht="14.5" customHeight="1">
      <c r="A44" s="166"/>
      <c r="B44" s="167" t="s">
        <v>484</v>
      </c>
      <c r="C44" s="22" t="s">
        <v>71</v>
      </c>
      <c r="D44" s="23" t="s">
        <v>125</v>
      </c>
      <c r="E44" s="24"/>
      <c r="F44" s="24"/>
      <c r="G44" s="24"/>
      <c r="H44" s="24"/>
      <c r="I44" s="24"/>
      <c r="J44" s="24"/>
      <c r="K44" s="24"/>
      <c r="L44" s="25"/>
      <c r="M44" s="25"/>
      <c r="N44" s="25" t="str">
        <f>CONCATENATE(B44,".",D44)</f>
        <v>IV .MATERIAŁY różne</v>
      </c>
      <c r="O44" s="30" t="str">
        <f t="shared" si="0"/>
        <v/>
      </c>
      <c r="P44" s="25" t="str">
        <f t="shared" si="1"/>
        <v>óżne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38" customFormat="1" ht="39">
      <c r="A45" s="166"/>
      <c r="B45" s="168"/>
      <c r="C45" s="33" t="s">
        <v>74</v>
      </c>
      <c r="D45" s="34" t="s">
        <v>126</v>
      </c>
      <c r="E45" s="35" t="s">
        <v>71</v>
      </c>
      <c r="F45" s="35" t="s">
        <v>71</v>
      </c>
      <c r="G45" s="67" t="s">
        <v>482</v>
      </c>
      <c r="H45" s="58" t="s">
        <v>479</v>
      </c>
      <c r="I45" s="85" t="s">
        <v>542</v>
      </c>
      <c r="J45" s="85" t="s">
        <v>542</v>
      </c>
      <c r="K45" s="58"/>
      <c r="L45" s="86"/>
      <c r="M45" s="37"/>
      <c r="N45" s="25"/>
      <c r="O45" s="30" t="str">
        <f t="shared" si="0"/>
        <v xml:space="preserve">1. Węże gumowe do sprzęgów hamulcowych i zasilających, łączące urządzenia zestawu kołowego lub wózka z aparaturą hamulcową </v>
      </c>
      <c r="P45" s="25" t="str">
        <f t="shared" si="1"/>
        <v/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s="38" customFormat="1" ht="26">
      <c r="A46" s="166"/>
      <c r="B46" s="168"/>
      <c r="C46" s="33" t="s">
        <v>89</v>
      </c>
      <c r="D46" s="34" t="s">
        <v>127</v>
      </c>
      <c r="E46" s="35" t="s">
        <v>71</v>
      </c>
      <c r="F46" s="35" t="s">
        <v>71</v>
      </c>
      <c r="G46" s="67" t="s">
        <v>482</v>
      </c>
      <c r="H46" s="58" t="s">
        <v>479</v>
      </c>
      <c r="I46" s="85" t="s">
        <v>542</v>
      </c>
      <c r="J46" s="85" t="s">
        <v>542</v>
      </c>
      <c r="K46" s="58"/>
      <c r="L46" s="86"/>
      <c r="M46" s="37"/>
      <c r="N46" s="25"/>
      <c r="O46" s="30" t="str">
        <f t="shared" si="0"/>
        <v xml:space="preserve">2. Membrany i uszczelki hamulcowe do zaworów hamulcowych  i cylindrów hamulcowych i roboczych </v>
      </c>
      <c r="P46" s="25" t="str">
        <f t="shared" si="1"/>
        <v/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s="38" customFormat="1" ht="21">
      <c r="A47" s="166"/>
      <c r="B47" s="168"/>
      <c r="C47" s="33" t="s">
        <v>96</v>
      </c>
      <c r="D47" s="34" t="s">
        <v>128</v>
      </c>
      <c r="E47" s="35" t="s">
        <v>71</v>
      </c>
      <c r="F47" s="35" t="s">
        <v>71</v>
      </c>
      <c r="G47" s="68" t="s">
        <v>485</v>
      </c>
      <c r="H47" s="87" t="s">
        <v>474</v>
      </c>
      <c r="I47" s="85" t="s">
        <v>542</v>
      </c>
      <c r="J47" s="85" t="s">
        <v>542</v>
      </c>
      <c r="K47" s="69" t="s">
        <v>486</v>
      </c>
      <c r="L47" s="86"/>
      <c r="M47" s="37"/>
      <c r="N47" s="25"/>
      <c r="O47" s="30" t="str">
        <f t="shared" si="0"/>
        <v>3. Amortyzatory gumowe i metalowo-gumowe</v>
      </c>
      <c r="P47" s="25" t="str">
        <f t="shared" si="1"/>
        <v/>
      </c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1:29" s="38" customFormat="1" ht="14.5" customHeight="1">
      <c r="A48" s="166"/>
      <c r="B48" s="168"/>
      <c r="C48" s="41" t="s">
        <v>108</v>
      </c>
      <c r="D48" s="42" t="s">
        <v>129</v>
      </c>
      <c r="E48" s="37" t="s">
        <v>71</v>
      </c>
      <c r="F48" s="37" t="s">
        <v>71</v>
      </c>
      <c r="G48" s="66" t="s">
        <v>480</v>
      </c>
      <c r="H48" s="58" t="s">
        <v>479</v>
      </c>
      <c r="I48" s="85" t="s">
        <v>542</v>
      </c>
      <c r="J48" s="85" t="s">
        <v>542</v>
      </c>
      <c r="K48" s="58"/>
      <c r="L48" s="86"/>
      <c r="M48" s="37"/>
      <c r="N48" s="25"/>
      <c r="O48" s="30" t="str">
        <f t="shared" si="0"/>
        <v xml:space="preserve">4. Płyty stolarskie i sklejka  </v>
      </c>
      <c r="P48" s="25" t="str">
        <f t="shared" si="1"/>
        <v/>
      </c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1:29" s="38" customFormat="1" ht="14.5" customHeight="1">
      <c r="A49" s="166"/>
      <c r="B49" s="168"/>
      <c r="C49" s="41" t="s">
        <v>110</v>
      </c>
      <c r="D49" s="42" t="s">
        <v>130</v>
      </c>
      <c r="E49" s="37" t="s">
        <v>71</v>
      </c>
      <c r="F49" s="37" t="s">
        <v>71</v>
      </c>
      <c r="G49" s="66" t="s">
        <v>480</v>
      </c>
      <c r="H49" s="58" t="s">
        <v>479</v>
      </c>
      <c r="I49" s="85" t="s">
        <v>542</v>
      </c>
      <c r="J49" s="85" t="s">
        <v>542</v>
      </c>
      <c r="K49" s="58"/>
      <c r="L49" s="86"/>
      <c r="M49" s="37"/>
      <c r="N49" s="25"/>
      <c r="O49" s="30" t="str">
        <f t="shared" si="0"/>
        <v>5. Szkło okienne</v>
      </c>
      <c r="P49" s="25" t="str">
        <f t="shared" si="1"/>
        <v/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29" s="38" customFormat="1" ht="14.5" customHeight="1">
      <c r="A50" s="166"/>
      <c r="B50" s="168"/>
      <c r="C50" s="41" t="s">
        <v>131</v>
      </c>
      <c r="D50" s="42" t="s">
        <v>132</v>
      </c>
      <c r="E50" s="37" t="s">
        <v>71</v>
      </c>
      <c r="F50" s="37" t="s">
        <v>71</v>
      </c>
      <c r="G50" s="66" t="s">
        <v>480</v>
      </c>
      <c r="H50" s="58" t="s">
        <v>479</v>
      </c>
      <c r="I50" s="85" t="s">
        <v>542</v>
      </c>
      <c r="J50" s="85" t="s">
        <v>542</v>
      </c>
      <c r="K50" s="58"/>
      <c r="L50" s="86"/>
      <c r="M50" s="37"/>
      <c r="N50" s="25"/>
      <c r="O50" s="30" t="str">
        <f t="shared" si="0"/>
        <v>6. Rury, rurki i złączki z tworzyw sztucznych</v>
      </c>
      <c r="P50" s="25" t="str">
        <f t="shared" si="1"/>
        <v/>
      </c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1:29" s="38" customFormat="1" ht="14.5" customHeight="1">
      <c r="A51" s="166"/>
      <c r="B51" s="168"/>
      <c r="C51" s="41" t="s">
        <v>133</v>
      </c>
      <c r="D51" s="42" t="s">
        <v>134</v>
      </c>
      <c r="E51" s="37" t="s">
        <v>71</v>
      </c>
      <c r="F51" s="37" t="s">
        <v>71</v>
      </c>
      <c r="G51" s="66" t="s">
        <v>480</v>
      </c>
      <c r="H51" s="58" t="s">
        <v>479</v>
      </c>
      <c r="I51" s="85" t="s">
        <v>542</v>
      </c>
      <c r="J51" s="85" t="s">
        <v>542</v>
      </c>
      <c r="K51" s="58"/>
      <c r="L51" s="86"/>
      <c r="M51" s="37"/>
      <c r="N51" s="25"/>
      <c r="O51" s="30" t="str">
        <f t="shared" si="0"/>
        <v>7. Oleje i smary</v>
      </c>
      <c r="P51" s="25" t="str">
        <f t="shared" si="1"/>
        <v/>
      </c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1:29" s="38" customFormat="1" ht="14.5" customHeight="1">
      <c r="A52" s="166"/>
      <c r="B52" s="168"/>
      <c r="C52" s="41" t="s">
        <v>135</v>
      </c>
      <c r="D52" s="42" t="s">
        <v>487</v>
      </c>
      <c r="E52" s="37" t="s">
        <v>71</v>
      </c>
      <c r="F52" s="37" t="s">
        <v>71</v>
      </c>
      <c r="G52" s="66" t="s">
        <v>480</v>
      </c>
      <c r="H52" s="58" t="s">
        <v>479</v>
      </c>
      <c r="I52" s="85" t="s">
        <v>542</v>
      </c>
      <c r="J52" s="85" t="s">
        <v>542</v>
      </c>
      <c r="K52" s="58"/>
      <c r="L52" s="86"/>
      <c r="M52" s="37"/>
      <c r="N52" s="25"/>
      <c r="O52" s="30" t="str">
        <f t="shared" si="0"/>
        <v>8. Materiały izolacyjne /maty, płyty, pasty, masy,  itp./</v>
      </c>
      <c r="P52" s="25" t="str">
        <f t="shared" si="1"/>
        <v/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1:29" s="38" customFormat="1" ht="14.5" customHeight="1">
      <c r="A53" s="166"/>
      <c r="B53" s="168"/>
      <c r="C53" s="41" t="s">
        <v>136</v>
      </c>
      <c r="D53" s="42" t="s">
        <v>137</v>
      </c>
      <c r="E53" s="37" t="s">
        <v>71</v>
      </c>
      <c r="F53" s="37" t="s">
        <v>71</v>
      </c>
      <c r="G53" s="66" t="s">
        <v>480</v>
      </c>
      <c r="H53" s="87" t="s">
        <v>474</v>
      </c>
      <c r="I53" s="85" t="s">
        <v>542</v>
      </c>
      <c r="J53" s="85" t="s">
        <v>542</v>
      </c>
      <c r="K53" s="58"/>
      <c r="L53" s="86"/>
      <c r="M53" s="37"/>
      <c r="N53" s="25"/>
      <c r="O53" s="30" t="str">
        <f t="shared" si="0"/>
        <v>9. Tkaniny tapicerskie obiciowe, przekładkowe i zasłonowe</v>
      </c>
      <c r="P53" s="25" t="str">
        <f t="shared" si="1"/>
        <v/>
      </c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spans="1:29" s="38" customFormat="1" ht="14.5" customHeight="1">
      <c r="A54" s="166"/>
      <c r="B54" s="168"/>
      <c r="C54" s="41" t="s">
        <v>138</v>
      </c>
      <c r="D54" s="42" t="s">
        <v>139</v>
      </c>
      <c r="E54" s="37" t="s">
        <v>71</v>
      </c>
      <c r="F54" s="37" t="s">
        <v>71</v>
      </c>
      <c r="G54" s="66" t="s">
        <v>480</v>
      </c>
      <c r="H54" s="87" t="s">
        <v>474</v>
      </c>
      <c r="I54" s="85" t="s">
        <v>542</v>
      </c>
      <c r="J54" s="85" t="s">
        <v>542</v>
      </c>
      <c r="K54" s="58"/>
      <c r="L54" s="86"/>
      <c r="M54" s="37"/>
      <c r="N54" s="25"/>
      <c r="O54" s="30" t="str">
        <f t="shared" si="0"/>
        <v>10. Wykładziny  podłogowe</v>
      </c>
      <c r="P54" s="25" t="str">
        <f t="shared" si="1"/>
        <v/>
      </c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1:29" s="38" customFormat="1" ht="14.5" customHeight="1">
      <c r="A55" s="166"/>
      <c r="B55" s="168"/>
      <c r="C55" s="41" t="s">
        <v>140</v>
      </c>
      <c r="D55" s="42" t="s">
        <v>141</v>
      </c>
      <c r="E55" s="37" t="s">
        <v>71</v>
      </c>
      <c r="F55" s="37" t="s">
        <v>71</v>
      </c>
      <c r="G55" s="67" t="s">
        <v>482</v>
      </c>
      <c r="H55" s="87" t="s">
        <v>474</v>
      </c>
      <c r="I55" s="85" t="s">
        <v>542</v>
      </c>
      <c r="J55" s="85" t="s">
        <v>542</v>
      </c>
      <c r="K55" s="58"/>
      <c r="L55" s="86"/>
      <c r="M55" s="37"/>
      <c r="N55" s="25"/>
      <c r="O55" s="30" t="str">
        <f t="shared" si="0"/>
        <v>11. Materiały malarskie;  farby i lakiery, systemy malarskie</v>
      </c>
      <c r="P55" s="25" t="str">
        <f t="shared" si="1"/>
        <v/>
      </c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spans="1:29" s="38" customFormat="1" ht="14.5" customHeight="1">
      <c r="A56" s="166"/>
      <c r="B56" s="168"/>
      <c r="C56" s="41" t="s">
        <v>142</v>
      </c>
      <c r="D56" s="42" t="s">
        <v>488</v>
      </c>
      <c r="E56" s="37" t="s">
        <v>71</v>
      </c>
      <c r="F56" s="37" t="s">
        <v>71</v>
      </c>
      <c r="G56" s="67" t="s">
        <v>482</v>
      </c>
      <c r="H56" s="58" t="s">
        <v>479</v>
      </c>
      <c r="I56" s="85" t="s">
        <v>542</v>
      </c>
      <c r="J56" s="85" t="s">
        <v>542</v>
      </c>
      <c r="K56" s="58"/>
      <c r="L56" s="86"/>
      <c r="M56" s="37"/>
      <c r="N56" s="25"/>
      <c r="O56" s="30" t="str">
        <f t="shared" si="0"/>
        <v>12. Moduły wyłożenia ścian, sufitów i podłóg</v>
      </c>
      <c r="P56" s="25" t="str">
        <f t="shared" si="1"/>
        <v/>
      </c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1:29" s="38" customFormat="1" ht="14.5" customHeight="1">
      <c r="A57" s="166"/>
      <c r="B57" s="168"/>
      <c r="C57" s="41" t="s">
        <v>143</v>
      </c>
      <c r="D57" s="42" t="s">
        <v>144</v>
      </c>
      <c r="E57" s="37" t="s">
        <v>71</v>
      </c>
      <c r="F57" s="37" t="s">
        <v>71</v>
      </c>
      <c r="G57" s="67" t="s">
        <v>482</v>
      </c>
      <c r="H57" s="58" t="s">
        <v>479</v>
      </c>
      <c r="I57" s="85" t="s">
        <v>542</v>
      </c>
      <c r="J57" s="85" t="s">
        <v>542</v>
      </c>
      <c r="K57" s="58"/>
      <c r="L57" s="86"/>
      <c r="M57" s="37"/>
      <c r="N57" s="25"/>
      <c r="O57" s="30" t="str">
        <f t="shared" si="0"/>
        <v xml:space="preserve">13. Laminaty zewnętrzne </v>
      </c>
      <c r="P57" s="25" t="str">
        <f t="shared" si="1"/>
        <v/>
      </c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spans="1:29" s="38" customFormat="1" ht="26">
      <c r="A58" s="166"/>
      <c r="B58" s="168"/>
      <c r="C58" s="41" t="s">
        <v>145</v>
      </c>
      <c r="D58" s="42" t="s">
        <v>146</v>
      </c>
      <c r="E58" s="37" t="s">
        <v>71</v>
      </c>
      <c r="F58" s="37" t="s">
        <v>71</v>
      </c>
      <c r="G58" s="66" t="s">
        <v>480</v>
      </c>
      <c r="H58" s="58" t="s">
        <v>479</v>
      </c>
      <c r="I58" s="85" t="s">
        <v>542</v>
      </c>
      <c r="J58" s="85" t="s">
        <v>542</v>
      </c>
      <c r="K58" s="58"/>
      <c r="L58" s="86"/>
      <c r="M58" s="37"/>
      <c r="N58" s="25"/>
      <c r="O58" s="30" t="str">
        <f t="shared" si="0"/>
        <v>14. Chemia przemysłowa wykorzystywana do taboru kolejowego</v>
      </c>
      <c r="P58" s="25" t="str">
        <f t="shared" si="1"/>
        <v/>
      </c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spans="1:29" s="38" customFormat="1" ht="14.5" customHeight="1">
      <c r="A59" s="166"/>
      <c r="B59" s="169"/>
      <c r="C59" s="41" t="s">
        <v>489</v>
      </c>
      <c r="D59" s="42" t="s">
        <v>490</v>
      </c>
      <c r="E59" s="37" t="s">
        <v>71</v>
      </c>
      <c r="F59" s="37" t="s">
        <v>71</v>
      </c>
      <c r="G59" s="66" t="s">
        <v>480</v>
      </c>
      <c r="H59" s="58" t="s">
        <v>479</v>
      </c>
      <c r="I59" s="85" t="s">
        <v>542</v>
      </c>
      <c r="J59" s="85" t="s">
        <v>542</v>
      </c>
      <c r="K59" s="58"/>
      <c r="L59" s="86"/>
      <c r="M59" s="37"/>
      <c r="N59" s="25"/>
      <c r="O59" s="30" t="str">
        <f t="shared" si="0"/>
        <v xml:space="preserve">15. Taśmy klejące, rzepy, kleje itp. </v>
      </c>
      <c r="P59" s="25" t="str">
        <f t="shared" si="1"/>
        <v/>
      </c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spans="1:29" s="38" customFormat="1" ht="14.5" customHeight="1">
      <c r="A60" s="166"/>
      <c r="B60" s="118"/>
      <c r="C60" s="41" t="s">
        <v>491</v>
      </c>
      <c r="D60" s="42" t="s">
        <v>492</v>
      </c>
      <c r="E60" s="37" t="s">
        <v>71</v>
      </c>
      <c r="F60" s="37" t="s">
        <v>71</v>
      </c>
      <c r="G60" s="66" t="s">
        <v>480</v>
      </c>
      <c r="H60" s="58" t="s">
        <v>479</v>
      </c>
      <c r="I60" s="85" t="s">
        <v>542</v>
      </c>
      <c r="J60" s="85" t="s">
        <v>542</v>
      </c>
      <c r="K60" s="58"/>
      <c r="L60" s="86"/>
      <c r="M60" s="37"/>
      <c r="N60" s="25"/>
      <c r="O60" s="30" t="str">
        <f t="shared" si="0"/>
        <v>16. Płyty PCV, folie, naklejki</v>
      </c>
      <c r="P60" s="25" t="str">
        <f t="shared" si="1"/>
        <v/>
      </c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spans="1:29" s="21" customFormat="1" ht="15.5">
      <c r="A61" s="165" t="s">
        <v>147</v>
      </c>
      <c r="B61" s="43" t="s">
        <v>71</v>
      </c>
      <c r="C61" s="44" t="s">
        <v>71</v>
      </c>
      <c r="D61" s="45" t="s">
        <v>148</v>
      </c>
      <c r="E61" s="45"/>
      <c r="F61" s="46"/>
      <c r="G61" s="46"/>
      <c r="H61" s="46"/>
      <c r="I61" s="46"/>
      <c r="J61" s="46"/>
      <c r="K61" s="46"/>
      <c r="L61" s="20"/>
      <c r="M61" s="20" t="str">
        <f>CONCATENATE(A61,D61)</f>
        <v>B.Podzespoły, zespoły i kompletne pojazdy</v>
      </c>
      <c r="N61" s="25"/>
      <c r="O61" s="30" t="str">
        <f t="shared" si="0"/>
        <v/>
      </c>
      <c r="P61" s="25" t="str">
        <f t="shared" si="1"/>
        <v/>
      </c>
      <c r="Q61" s="20"/>
      <c r="R61" s="20"/>
      <c r="S61" s="20" t="s">
        <v>537</v>
      </c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s="26" customFormat="1" ht="26">
      <c r="A62" s="166"/>
      <c r="B62" s="167" t="s">
        <v>493</v>
      </c>
      <c r="C62" s="22" t="s">
        <v>71</v>
      </c>
      <c r="D62" s="23" t="s">
        <v>149</v>
      </c>
      <c r="E62" s="23"/>
      <c r="F62" s="24"/>
      <c r="G62" s="24"/>
      <c r="H62" s="24"/>
      <c r="I62" s="24"/>
      <c r="J62" s="24"/>
      <c r="K62" s="24"/>
      <c r="L62" s="25"/>
      <c r="M62" s="25"/>
      <c r="N62" s="25" t="str">
        <f>CONCATENATE(B62,".",D62)</f>
        <v>V .WAGONY. Zespoły podzespoły elementy i części do wagonów</v>
      </c>
      <c r="O62" s="30" t="str">
        <f t="shared" si="0"/>
        <v/>
      </c>
      <c r="P62" s="25" t="str">
        <f t="shared" si="1"/>
        <v>onów</v>
      </c>
      <c r="Q62" s="25"/>
      <c r="R62" s="25" t="s">
        <v>535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s="32" customFormat="1" ht="14.5" customHeight="1">
      <c r="A63" s="166"/>
      <c r="B63" s="168"/>
      <c r="C63" s="27" t="s">
        <v>74</v>
      </c>
      <c r="D63" s="27" t="s">
        <v>150</v>
      </c>
      <c r="E63" s="27"/>
      <c r="F63" s="31"/>
      <c r="G63" s="31"/>
      <c r="H63" s="31"/>
      <c r="I63" s="31"/>
      <c r="J63" s="31"/>
      <c r="K63" s="31"/>
      <c r="L63" s="30"/>
      <c r="M63" s="30"/>
      <c r="N63" s="25"/>
      <c r="O63" s="30" t="str">
        <f t="shared" si="0"/>
        <v/>
      </c>
      <c r="P63" s="25" t="str">
        <f t="shared" si="1"/>
        <v/>
      </c>
      <c r="Q63" s="30"/>
      <c r="R63" s="30" t="s">
        <v>536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s="38" customFormat="1" ht="14.5" customHeight="1">
      <c r="A64" s="166"/>
      <c r="B64" s="168"/>
      <c r="C64" s="33" t="s">
        <v>76</v>
      </c>
      <c r="D64" s="34" t="s">
        <v>597</v>
      </c>
      <c r="E64" s="37" t="s">
        <v>71</v>
      </c>
      <c r="F64" s="35">
        <v>17</v>
      </c>
      <c r="G64" s="67" t="s">
        <v>482</v>
      </c>
      <c r="H64" s="58" t="s">
        <v>479</v>
      </c>
      <c r="I64" s="85" t="s">
        <v>542</v>
      </c>
      <c r="J64" s="85" t="s">
        <v>542</v>
      </c>
      <c r="K64" s="172" t="s">
        <v>598</v>
      </c>
      <c r="L64" s="86"/>
      <c r="M64" s="37"/>
      <c r="N64" s="25"/>
      <c r="O64" s="30" t="str">
        <f t="shared" si="0"/>
        <v>1.1 Wagony osobowe i typu osobowego*</v>
      </c>
      <c r="P64" s="25" t="str">
        <f t="shared" si="1"/>
        <v/>
      </c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1:29" s="38" customFormat="1" ht="26">
      <c r="A65" s="166"/>
      <c r="B65" s="168"/>
      <c r="C65" s="33" t="s">
        <v>79</v>
      </c>
      <c r="D65" s="39" t="s">
        <v>599</v>
      </c>
      <c r="E65" s="37" t="s">
        <v>71</v>
      </c>
      <c r="F65" s="35">
        <v>17</v>
      </c>
      <c r="G65" s="67" t="s">
        <v>482</v>
      </c>
      <c r="H65" s="58" t="s">
        <v>479</v>
      </c>
      <c r="I65" s="85" t="s">
        <v>542</v>
      </c>
      <c r="J65" s="85" t="s">
        <v>542</v>
      </c>
      <c r="K65" s="173"/>
      <c r="L65" s="86"/>
      <c r="M65" s="37"/>
      <c r="N65" s="25"/>
      <c r="O65" s="30" t="str">
        <f t="shared" si="0"/>
        <v>1.2 Pojazdy kolejowe specjalne bez napędu, w tym pozostałe wagony lub pojazdy kolejowe bez napędu*</v>
      </c>
      <c r="P65" s="25" t="str">
        <f t="shared" si="1"/>
        <v/>
      </c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1:29" s="38" customFormat="1" ht="14.5" customHeight="1">
      <c r="A66" s="166"/>
      <c r="B66" s="168"/>
      <c r="C66" s="33" t="s">
        <v>81</v>
      </c>
      <c r="D66" s="34" t="s">
        <v>600</v>
      </c>
      <c r="E66" s="37" t="s">
        <v>71</v>
      </c>
      <c r="F66" s="35">
        <v>17</v>
      </c>
      <c r="G66" s="67" t="s">
        <v>482</v>
      </c>
      <c r="H66" s="58" t="s">
        <v>479</v>
      </c>
      <c r="I66" s="85" t="s">
        <v>542</v>
      </c>
      <c r="J66" s="85" t="s">
        <v>542</v>
      </c>
      <c r="K66" s="174"/>
      <c r="L66" s="86"/>
      <c r="M66" s="37"/>
      <c r="N66" s="25"/>
      <c r="O66" s="30" t="str">
        <f t="shared" si="0"/>
        <v>1.3 Wózki normalno i szerokotorowe (kompletne)*</v>
      </c>
      <c r="P66" s="25" t="str">
        <f t="shared" si="1"/>
        <v/>
      </c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1:29" s="32" customFormat="1" ht="26">
      <c r="A67" s="166"/>
      <c r="B67" s="168"/>
      <c r="C67" s="27" t="s">
        <v>89</v>
      </c>
      <c r="D67" s="27" t="s">
        <v>151</v>
      </c>
      <c r="E67" s="27"/>
      <c r="F67" s="31"/>
      <c r="G67" s="31"/>
      <c r="H67" s="31"/>
      <c r="I67" s="31"/>
      <c r="J67" s="31"/>
      <c r="K67" s="31"/>
      <c r="L67" s="30"/>
      <c r="M67" s="30"/>
      <c r="N67" s="25"/>
      <c r="O67" s="30" t="str">
        <f t="shared" si="0"/>
        <v/>
      </c>
      <c r="P67" s="25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s="38" customFormat="1" ht="14.5" customHeight="1">
      <c r="A68" s="166"/>
      <c r="B68" s="168"/>
      <c r="C68" s="33" t="s">
        <v>91</v>
      </c>
      <c r="D68" s="34" t="s">
        <v>152</v>
      </c>
      <c r="E68" s="37" t="s">
        <v>71</v>
      </c>
      <c r="F68" s="35" t="s">
        <v>153</v>
      </c>
      <c r="G68" s="67" t="s">
        <v>482</v>
      </c>
      <c r="H68" s="58" t="s">
        <v>479</v>
      </c>
      <c r="I68" s="33" t="s">
        <v>91</v>
      </c>
      <c r="J68" s="34" t="s">
        <v>152</v>
      </c>
      <c r="K68" s="58"/>
      <c r="L68" s="86"/>
      <c r="M68" s="37"/>
      <c r="N68" s="25"/>
      <c r="O68" s="30" t="str">
        <f t="shared" si="0"/>
        <v>2.1 Pudła i ostoje (stan surowy)</v>
      </c>
      <c r="P68" s="25" t="str">
        <f t="shared" si="1"/>
        <v/>
      </c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1:29" s="38" customFormat="1" ht="26">
      <c r="A69" s="166"/>
      <c r="B69" s="168"/>
      <c r="C69" s="33" t="s">
        <v>93</v>
      </c>
      <c r="D69" s="34" t="s">
        <v>154</v>
      </c>
      <c r="E69" s="37" t="s">
        <v>71</v>
      </c>
      <c r="F69" s="35">
        <v>13</v>
      </c>
      <c r="G69" s="68" t="s">
        <v>485</v>
      </c>
      <c r="H69" s="87" t="s">
        <v>474</v>
      </c>
      <c r="I69" s="33" t="s">
        <v>93</v>
      </c>
      <c r="J69" s="34" t="s">
        <v>154</v>
      </c>
      <c r="K69" s="69" t="s">
        <v>486</v>
      </c>
      <c r="L69" s="86"/>
      <c r="M69" s="37"/>
      <c r="N69" s="25"/>
      <c r="O69" s="30" t="str">
        <f t="shared" si="0"/>
        <v>2.2 Drzwi kompletne z napędem (wewnętrzne, zewnętrzne i czołowe)</v>
      </c>
      <c r="P69" s="25" t="str">
        <f t="shared" si="1"/>
        <v/>
      </c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29" s="38" customFormat="1" ht="14.5" customHeight="1">
      <c r="A70" s="166"/>
      <c r="B70" s="168"/>
      <c r="C70" s="33" t="s">
        <v>95</v>
      </c>
      <c r="D70" s="34" t="s">
        <v>155</v>
      </c>
      <c r="E70" s="37" t="s">
        <v>71</v>
      </c>
      <c r="F70" s="35">
        <v>13</v>
      </c>
      <c r="G70" s="66" t="s">
        <v>480</v>
      </c>
      <c r="H70" s="87" t="s">
        <v>474</v>
      </c>
      <c r="I70" s="33" t="s">
        <v>95</v>
      </c>
      <c r="J70" s="34" t="s">
        <v>298</v>
      </c>
      <c r="K70" s="58"/>
      <c r="L70" s="86"/>
      <c r="M70" s="37"/>
      <c r="N70" s="25"/>
      <c r="O70" s="30" t="str">
        <f t="shared" si="0"/>
        <v xml:space="preserve">2.3 Drzwi przesuwne i wahadłowe </v>
      </c>
      <c r="P70" s="25" t="str">
        <f t="shared" si="1"/>
        <v/>
      </c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spans="1:29" s="38" customFormat="1" ht="14.5" customHeight="1">
      <c r="A71" s="166"/>
      <c r="B71" s="168"/>
      <c r="C71" s="33" t="s">
        <v>156</v>
      </c>
      <c r="D71" s="34" t="s">
        <v>157</v>
      </c>
      <c r="E71" s="37" t="s">
        <v>71</v>
      </c>
      <c r="F71" s="35" t="s">
        <v>153</v>
      </c>
      <c r="G71" s="67" t="s">
        <v>482</v>
      </c>
      <c r="H71" s="58" t="s">
        <v>479</v>
      </c>
      <c r="I71" s="33" t="s">
        <v>156</v>
      </c>
      <c r="J71" s="34" t="s">
        <v>299</v>
      </c>
      <c r="K71" s="58"/>
      <c r="L71" s="86"/>
      <c r="M71" s="37"/>
      <c r="N71" s="25"/>
      <c r="O71" s="30" t="str">
        <f t="shared" si="0"/>
        <v>2.4 Ramy wózków, belki bujakowe, kołyski</v>
      </c>
      <c r="P71" s="25" t="str">
        <f t="shared" ref="P71:P134" si="2">RIGHT(N71,4)</f>
        <v/>
      </c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1:29" s="38" customFormat="1" ht="14.5" customHeight="1">
      <c r="A72" s="166"/>
      <c r="B72" s="168"/>
      <c r="C72" s="33" t="s">
        <v>158</v>
      </c>
      <c r="D72" s="34" t="s">
        <v>159</v>
      </c>
      <c r="E72" s="37" t="s">
        <v>71</v>
      </c>
      <c r="F72" s="35" t="s">
        <v>160</v>
      </c>
      <c r="G72" s="67" t="s">
        <v>482</v>
      </c>
      <c r="H72" s="58" t="s">
        <v>479</v>
      </c>
      <c r="I72" s="33" t="s">
        <v>158</v>
      </c>
      <c r="J72" s="34" t="s">
        <v>159</v>
      </c>
      <c r="K72" s="58"/>
      <c r="L72" s="86"/>
      <c r="M72" s="37"/>
      <c r="N72" s="25"/>
      <c r="O72" s="30" t="str">
        <f t="shared" ref="O72:O135" si="3">IF(OR(D72="puste",NOT(ISBLANK(B72)),ISBLANK(I72)),"",CONCATENATE(C72," ",D72))</f>
        <v>2.5 Wieszaki belki bujakowej i jego komponenty</v>
      </c>
      <c r="P72" s="25" t="str">
        <f t="shared" si="2"/>
        <v/>
      </c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29" s="38" customFormat="1" ht="14.5" customHeight="1">
      <c r="A73" s="166"/>
      <c r="B73" s="168"/>
      <c r="C73" s="33" t="s">
        <v>161</v>
      </c>
      <c r="D73" s="34" t="s">
        <v>300</v>
      </c>
      <c r="E73" s="37" t="s">
        <v>71</v>
      </c>
      <c r="F73" s="35" t="s">
        <v>160</v>
      </c>
      <c r="G73" s="67" t="s">
        <v>482</v>
      </c>
      <c r="H73" s="87" t="s">
        <v>474</v>
      </c>
      <c r="I73" s="33" t="s">
        <v>162</v>
      </c>
      <c r="J73" s="34" t="s">
        <v>300</v>
      </c>
      <c r="K73" s="58"/>
      <c r="L73" s="86"/>
      <c r="M73" s="37"/>
      <c r="N73" s="25"/>
      <c r="O73" s="30" t="str">
        <f t="shared" si="3"/>
        <v>2.6 Zestawy kołowe kompletne</v>
      </c>
      <c r="P73" s="25" t="str">
        <f t="shared" si="2"/>
        <v/>
      </c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1:29" s="38" customFormat="1" ht="14.5" customHeight="1">
      <c r="A74" s="166"/>
      <c r="B74" s="168"/>
      <c r="C74" s="33" t="s">
        <v>162</v>
      </c>
      <c r="D74" s="34" t="s">
        <v>163</v>
      </c>
      <c r="E74" s="37" t="s">
        <v>71</v>
      </c>
      <c r="F74" s="35" t="s">
        <v>160</v>
      </c>
      <c r="G74" s="67" t="s">
        <v>482</v>
      </c>
      <c r="H74" s="87" t="s">
        <v>474</v>
      </c>
      <c r="I74" s="33" t="s">
        <v>164</v>
      </c>
      <c r="J74" s="34" t="s">
        <v>163</v>
      </c>
      <c r="K74" s="58"/>
      <c r="L74" s="86"/>
      <c r="M74" s="37"/>
      <c r="N74" s="25"/>
      <c r="O74" s="30" t="str">
        <f t="shared" si="3"/>
        <v>2.7 Osie zestawów kołowych obrobione</v>
      </c>
      <c r="P74" s="25" t="str">
        <f t="shared" si="2"/>
        <v/>
      </c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spans="1:29" s="38" customFormat="1" ht="14.5" customHeight="1">
      <c r="A75" s="166"/>
      <c r="B75" s="168"/>
      <c r="C75" s="33" t="s">
        <v>164</v>
      </c>
      <c r="D75" s="34" t="s">
        <v>165</v>
      </c>
      <c r="E75" s="37" t="s">
        <v>71</v>
      </c>
      <c r="F75" s="35" t="s">
        <v>160</v>
      </c>
      <c r="G75" s="67" t="s">
        <v>482</v>
      </c>
      <c r="H75" s="87" t="s">
        <v>474</v>
      </c>
      <c r="I75" s="33" t="s">
        <v>166</v>
      </c>
      <c r="J75" s="34" t="s">
        <v>165</v>
      </c>
      <c r="K75" s="58"/>
      <c r="L75" s="86"/>
      <c r="M75" s="37"/>
      <c r="N75" s="25"/>
      <c r="O75" s="30" t="str">
        <f t="shared" si="3"/>
        <v>2.8 Obręcze zestawów kołowych obrobione</v>
      </c>
      <c r="P75" s="25" t="str">
        <f t="shared" si="2"/>
        <v/>
      </c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s="38" customFormat="1" ht="14.5" customHeight="1">
      <c r="A76" s="166"/>
      <c r="B76" s="168"/>
      <c r="C76" s="33" t="s">
        <v>166</v>
      </c>
      <c r="D76" s="34" t="s">
        <v>167</v>
      </c>
      <c r="E76" s="37" t="s">
        <v>71</v>
      </c>
      <c r="F76" s="35" t="s">
        <v>160</v>
      </c>
      <c r="G76" s="67" t="s">
        <v>482</v>
      </c>
      <c r="H76" s="87" t="s">
        <v>474</v>
      </c>
      <c r="I76" s="33" t="s">
        <v>168</v>
      </c>
      <c r="J76" s="34" t="s">
        <v>167</v>
      </c>
      <c r="K76" s="58"/>
      <c r="L76" s="86"/>
      <c r="M76" s="37"/>
      <c r="N76" s="25"/>
      <c r="O76" s="30" t="str">
        <f t="shared" si="3"/>
        <v>2.9 Koła bose zestawów kołowych obrobione</v>
      </c>
      <c r="P76" s="25" t="str">
        <f t="shared" si="2"/>
        <v/>
      </c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1:29" s="38" customFormat="1" ht="26">
      <c r="A77" s="166"/>
      <c r="B77" s="168"/>
      <c r="C77" s="33" t="s">
        <v>168</v>
      </c>
      <c r="D77" s="34" t="s">
        <v>169</v>
      </c>
      <c r="E77" s="37" t="s">
        <v>71</v>
      </c>
      <c r="F77" s="35" t="s">
        <v>160</v>
      </c>
      <c r="G77" s="67" t="s">
        <v>482</v>
      </c>
      <c r="H77" s="87" t="s">
        <v>474</v>
      </c>
      <c r="I77" s="33" t="s">
        <v>170</v>
      </c>
      <c r="J77" s="34" t="s">
        <v>301</v>
      </c>
      <c r="K77" s="58"/>
      <c r="L77" s="86"/>
      <c r="M77" s="37"/>
      <c r="N77" s="25"/>
      <c r="O77" s="30" t="str">
        <f t="shared" si="3"/>
        <v>2.10 Koła bezobręczowe do zestawów kołowych obrobione</v>
      </c>
      <c r="P77" s="25" t="str">
        <f t="shared" si="2"/>
        <v/>
      </c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38" customFormat="1" ht="14.5" customHeight="1">
      <c r="A78" s="166"/>
      <c r="B78" s="168"/>
      <c r="C78" s="33" t="s">
        <v>170</v>
      </c>
      <c r="D78" s="34" t="s">
        <v>171</v>
      </c>
      <c r="E78" s="37" t="s">
        <v>71</v>
      </c>
      <c r="F78" s="35" t="s">
        <v>160</v>
      </c>
      <c r="G78" s="67" t="s">
        <v>482</v>
      </c>
      <c r="H78" s="87" t="s">
        <v>474</v>
      </c>
      <c r="I78" s="74" t="s">
        <v>507</v>
      </c>
      <c r="J78" s="39" t="s">
        <v>171</v>
      </c>
      <c r="K78" s="58"/>
      <c r="L78" s="86"/>
      <c r="M78" s="37"/>
      <c r="N78" s="25"/>
      <c r="O78" s="30" t="str">
        <f t="shared" si="3"/>
        <v>2.11 Maźnice kompletne</v>
      </c>
      <c r="P78" s="25" t="str">
        <f t="shared" si="2"/>
        <v/>
      </c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38" customFormat="1" ht="39">
      <c r="A79" s="166"/>
      <c r="B79" s="168"/>
      <c r="C79" s="33" t="s">
        <v>172</v>
      </c>
      <c r="D79" s="34" t="s">
        <v>543</v>
      </c>
      <c r="E79" s="37" t="s">
        <v>71</v>
      </c>
      <c r="F79" s="35" t="s">
        <v>160</v>
      </c>
      <c r="G79" s="67" t="s">
        <v>482</v>
      </c>
      <c r="H79" s="87" t="s">
        <v>474</v>
      </c>
      <c r="I79" s="33" t="s">
        <v>175</v>
      </c>
      <c r="J79" s="34" t="s">
        <v>544</v>
      </c>
      <c r="K79" s="58"/>
      <c r="L79" s="86"/>
      <c r="M79" s="37"/>
      <c r="N79" s="25"/>
      <c r="O79" s="30" t="str">
        <f t="shared" si="3"/>
        <v>2.12 Łożyska toczne do zestawów kołowych</v>
      </c>
      <c r="P79" s="25" t="str">
        <f t="shared" si="2"/>
        <v/>
      </c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38" customFormat="1" ht="14.5" customHeight="1">
      <c r="A80" s="166"/>
      <c r="B80" s="168"/>
      <c r="C80" s="33" t="s">
        <v>173</v>
      </c>
      <c r="D80" s="34" t="s">
        <v>174</v>
      </c>
      <c r="E80" s="37" t="s">
        <v>71</v>
      </c>
      <c r="F80" s="35" t="s">
        <v>160</v>
      </c>
      <c r="G80" s="66" t="s">
        <v>480</v>
      </c>
      <c r="H80" s="58" t="s">
        <v>479</v>
      </c>
      <c r="I80" s="33" t="s">
        <v>176</v>
      </c>
      <c r="J80" s="34" t="s">
        <v>305</v>
      </c>
      <c r="K80" s="58"/>
      <c r="L80" s="86"/>
      <c r="M80" s="37"/>
      <c r="N80" s="25"/>
      <c r="O80" s="30" t="str">
        <f t="shared" si="3"/>
        <v xml:space="preserve">2.13 Pozostałe łożyska toczne </v>
      </c>
      <c r="P80" s="25" t="str">
        <f t="shared" si="2"/>
        <v/>
      </c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38" customFormat="1" ht="14.5" customHeight="1">
      <c r="A81" s="166"/>
      <c r="B81" s="168"/>
      <c r="C81" s="33" t="s">
        <v>175</v>
      </c>
      <c r="D81" s="34" t="s">
        <v>98</v>
      </c>
      <c r="E81" s="37" t="s">
        <v>71</v>
      </c>
      <c r="F81" s="35" t="s">
        <v>160</v>
      </c>
      <c r="G81" s="67" t="s">
        <v>482</v>
      </c>
      <c r="H81" s="58" t="s">
        <v>479</v>
      </c>
      <c r="I81" s="74" t="s">
        <v>181</v>
      </c>
      <c r="J81" s="39" t="s">
        <v>98</v>
      </c>
      <c r="K81" s="58"/>
      <c r="L81" s="86"/>
      <c r="M81" s="37"/>
      <c r="N81" s="25"/>
      <c r="O81" s="30" t="str">
        <f t="shared" si="3"/>
        <v>2.14 Resory piórowe</v>
      </c>
      <c r="P81" s="25" t="str">
        <f t="shared" si="2"/>
        <v/>
      </c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38" customFormat="1" ht="65">
      <c r="A82" s="166"/>
      <c r="B82" s="168"/>
      <c r="C82" s="33" t="s">
        <v>176</v>
      </c>
      <c r="D82" s="34" t="s">
        <v>545</v>
      </c>
      <c r="E82" s="37" t="s">
        <v>71</v>
      </c>
      <c r="F82" s="35" t="s">
        <v>160</v>
      </c>
      <c r="G82" s="66" t="s">
        <v>480</v>
      </c>
      <c r="H82" s="58" t="s">
        <v>479</v>
      </c>
      <c r="I82" s="74" t="s">
        <v>182</v>
      </c>
      <c r="J82" s="74" t="s">
        <v>545</v>
      </c>
      <c r="K82" s="58"/>
      <c r="L82" s="86"/>
      <c r="M82" s="37"/>
      <c r="N82" s="25"/>
      <c r="O82" s="30" t="str">
        <f t="shared" si="3"/>
        <v>2.15 Sprężyny układu pneumatycznego sprężynowania, sprężyny cylindrów hamulcowych, sprężyny amortyzatorów, urządzeń cięgłowo-zderznych oraz sprężyn podparć ślizgów sprężystych oraz sprężyny pierścieniowe</v>
      </c>
      <c r="P82" s="25" t="str">
        <f t="shared" si="2"/>
        <v/>
      </c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38" customFormat="1" ht="26">
      <c r="A83" s="166"/>
      <c r="B83" s="168"/>
      <c r="C83" s="33" t="s">
        <v>177</v>
      </c>
      <c r="D83" s="42" t="s">
        <v>178</v>
      </c>
      <c r="E83" s="37" t="s">
        <v>71</v>
      </c>
      <c r="F83" s="37" t="s">
        <v>160</v>
      </c>
      <c r="G83" s="67" t="s">
        <v>482</v>
      </c>
      <c r="H83" s="87" t="s">
        <v>474</v>
      </c>
      <c r="I83" s="74" t="s">
        <v>185</v>
      </c>
      <c r="J83" s="70" t="s">
        <v>178</v>
      </c>
      <c r="K83" s="58"/>
      <c r="L83" s="86"/>
      <c r="M83" s="37"/>
      <c r="N83" s="25"/>
      <c r="O83" s="30" t="str">
        <f t="shared" si="3"/>
        <v>2.16 Sprężyny śrubowe układu usprężynowania wózków I i II stopnia</v>
      </c>
      <c r="P83" s="25" t="str">
        <f t="shared" si="2"/>
        <v/>
      </c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38" customFormat="1" ht="14.5" customHeight="1">
      <c r="A84" s="166"/>
      <c r="B84" s="168"/>
      <c r="C84" s="33" t="s">
        <v>179</v>
      </c>
      <c r="D84" s="34" t="s">
        <v>180</v>
      </c>
      <c r="E84" s="37" t="s">
        <v>71</v>
      </c>
      <c r="F84" s="35" t="s">
        <v>160</v>
      </c>
      <c r="G84" s="67" t="s">
        <v>482</v>
      </c>
      <c r="H84" s="87" t="s">
        <v>474</v>
      </c>
      <c r="I84" s="74" t="s">
        <v>187</v>
      </c>
      <c r="J84" s="39" t="s">
        <v>180</v>
      </c>
      <c r="K84" s="58"/>
      <c r="L84" s="86"/>
      <c r="M84" s="37"/>
      <c r="N84" s="25"/>
      <c r="O84" s="30" t="str">
        <f t="shared" si="3"/>
        <v>2.17 Poduszki powietrzne II stopnia</v>
      </c>
      <c r="P84" s="25" t="str">
        <f t="shared" si="2"/>
        <v/>
      </c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38" customFormat="1" ht="52">
      <c r="A85" s="166"/>
      <c r="B85" s="168"/>
      <c r="C85" s="33" t="s">
        <v>181</v>
      </c>
      <c r="D85" s="34" t="s">
        <v>546</v>
      </c>
      <c r="E85" s="37" t="s">
        <v>71</v>
      </c>
      <c r="F85" s="35" t="s">
        <v>160</v>
      </c>
      <c r="G85" s="67" t="s">
        <v>482</v>
      </c>
      <c r="H85" s="87" t="s">
        <v>474</v>
      </c>
      <c r="I85" s="74" t="s">
        <v>307</v>
      </c>
      <c r="J85" s="39" t="s">
        <v>547</v>
      </c>
      <c r="K85" s="58"/>
      <c r="L85" s="86"/>
      <c r="M85" s="37"/>
      <c r="N85" s="25"/>
      <c r="O85" s="30" t="str">
        <f t="shared" si="3"/>
        <v>2.18 Gniazda i czopy skrętowe oraz ślizgi bocznego podparcia pudeł, wieszaki oparcia pudła na wózku, gniazda i czopy skrętu</v>
      </c>
      <c r="P85" s="25" t="str">
        <f t="shared" si="2"/>
        <v/>
      </c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38" customFormat="1" ht="21">
      <c r="A86" s="166"/>
      <c r="B86" s="168"/>
      <c r="C86" s="33" t="s">
        <v>182</v>
      </c>
      <c r="D86" s="34" t="s">
        <v>183</v>
      </c>
      <c r="E86" s="37" t="s">
        <v>71</v>
      </c>
      <c r="F86" s="35" t="s">
        <v>184</v>
      </c>
      <c r="G86" s="68" t="s">
        <v>485</v>
      </c>
      <c r="H86" s="87" t="s">
        <v>474</v>
      </c>
      <c r="I86" s="74" t="s">
        <v>309</v>
      </c>
      <c r="J86" s="39" t="s">
        <v>183</v>
      </c>
      <c r="K86" s="69" t="s">
        <v>486</v>
      </c>
      <c r="L86" s="86"/>
      <c r="M86" s="37"/>
      <c r="N86" s="25"/>
      <c r="O86" s="30" t="str">
        <f t="shared" si="3"/>
        <v>2.19 Sprzęgi samoczynne</v>
      </c>
      <c r="P86" s="25" t="str">
        <f t="shared" si="2"/>
        <v/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38" customFormat="1" ht="21">
      <c r="A87" s="166"/>
      <c r="B87" s="168"/>
      <c r="C87" s="33" t="s">
        <v>185</v>
      </c>
      <c r="D87" s="34" t="s">
        <v>186</v>
      </c>
      <c r="E87" s="37" t="s">
        <v>71</v>
      </c>
      <c r="F87" s="35" t="s">
        <v>184</v>
      </c>
      <c r="G87" s="68" t="s">
        <v>485</v>
      </c>
      <c r="H87" s="87" t="s">
        <v>474</v>
      </c>
      <c r="I87" s="33" t="s">
        <v>310</v>
      </c>
      <c r="J87" s="34" t="s">
        <v>311</v>
      </c>
      <c r="K87" s="69" t="s">
        <v>486</v>
      </c>
      <c r="L87" s="86"/>
      <c r="M87" s="37"/>
      <c r="N87" s="25"/>
      <c r="O87" s="30" t="str">
        <f t="shared" si="3"/>
        <v xml:space="preserve">2.20 Zderzaki </v>
      </c>
      <c r="P87" s="25" t="str">
        <f t="shared" si="2"/>
        <v/>
      </c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38" customFormat="1" ht="21">
      <c r="A88" s="166"/>
      <c r="B88" s="168"/>
      <c r="C88" s="33" t="s">
        <v>187</v>
      </c>
      <c r="D88" s="34" t="s">
        <v>188</v>
      </c>
      <c r="E88" s="37" t="s">
        <v>71</v>
      </c>
      <c r="F88" s="35" t="s">
        <v>184</v>
      </c>
      <c r="G88" s="68" t="s">
        <v>485</v>
      </c>
      <c r="H88" s="87" t="s">
        <v>474</v>
      </c>
      <c r="I88" s="33" t="s">
        <v>308</v>
      </c>
      <c r="J88" s="34" t="s">
        <v>188</v>
      </c>
      <c r="K88" s="69" t="s">
        <v>486</v>
      </c>
      <c r="L88" s="86"/>
      <c r="M88" s="37"/>
      <c r="N88" s="25"/>
      <c r="O88" s="30" t="str">
        <f t="shared" si="3"/>
        <v>2.21 Sprzęgi śrubowe i haki cięgłowe</v>
      </c>
      <c r="P88" s="25" t="str">
        <f t="shared" si="2"/>
        <v/>
      </c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38" customFormat="1" ht="26">
      <c r="A89" s="166"/>
      <c r="B89" s="168"/>
      <c r="C89" s="33" t="s">
        <v>189</v>
      </c>
      <c r="D89" s="34" t="s">
        <v>190</v>
      </c>
      <c r="E89" s="37" t="s">
        <v>71</v>
      </c>
      <c r="F89" s="35" t="s">
        <v>191</v>
      </c>
      <c r="G89" s="68" t="s">
        <v>485</v>
      </c>
      <c r="H89" s="87" t="s">
        <v>474</v>
      </c>
      <c r="I89" s="33" t="s">
        <v>312</v>
      </c>
      <c r="J89" s="34" t="s">
        <v>313</v>
      </c>
      <c r="K89" s="69" t="s">
        <v>486</v>
      </c>
      <c r="L89" s="86"/>
      <c r="M89" s="37"/>
      <c r="N89" s="25"/>
      <c r="O89" s="30" t="str">
        <f t="shared" si="3"/>
        <v>2.22 Amortyzatory urządzeń cięgłowych, zderzaków i sprzęgów samoczynnych</v>
      </c>
      <c r="P89" s="25" t="str">
        <f t="shared" si="2"/>
        <v/>
      </c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38" customFormat="1" ht="26">
      <c r="A90" s="166"/>
      <c r="B90" s="168"/>
      <c r="C90" s="33" t="s">
        <v>192</v>
      </c>
      <c r="D90" s="34" t="s">
        <v>193</v>
      </c>
      <c r="E90" s="37" t="s">
        <v>71</v>
      </c>
      <c r="F90" s="35" t="s">
        <v>184</v>
      </c>
      <c r="G90" s="66" t="s">
        <v>480</v>
      </c>
      <c r="H90" s="58" t="s">
        <v>479</v>
      </c>
      <c r="I90" s="33" t="s">
        <v>548</v>
      </c>
      <c r="J90" s="34" t="s">
        <v>193</v>
      </c>
      <c r="K90" s="58"/>
      <c r="L90" s="86"/>
      <c r="M90" s="37"/>
      <c r="N90" s="25"/>
      <c r="O90" s="30" t="str">
        <f t="shared" si="3"/>
        <v>2.23 Sprzęgła łubkowe, sworznie urządzenia cięgłowego</v>
      </c>
      <c r="P90" s="25" t="str">
        <f t="shared" si="2"/>
        <v/>
      </c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s="32" customFormat="1" ht="39">
      <c r="A91" s="166"/>
      <c r="B91" s="168"/>
      <c r="C91" s="27" t="s">
        <v>96</v>
      </c>
      <c r="D91" s="27" t="s">
        <v>345</v>
      </c>
      <c r="E91" s="27"/>
      <c r="F91" s="31"/>
      <c r="G91" s="31"/>
      <c r="H91" s="31"/>
      <c r="I91" s="31"/>
      <c r="J91" s="31"/>
      <c r="K91" s="31" t="s">
        <v>601</v>
      </c>
      <c r="L91" s="30"/>
      <c r="M91" s="30"/>
      <c r="N91" s="25"/>
      <c r="O91" s="30" t="str">
        <f t="shared" si="3"/>
        <v/>
      </c>
      <c r="P91" s="25" t="str">
        <f t="shared" si="2"/>
        <v/>
      </c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s="38" customFormat="1" ht="21">
      <c r="A92" s="166"/>
      <c r="B92" s="168"/>
      <c r="C92" s="33" t="s">
        <v>78</v>
      </c>
      <c r="D92" s="34" t="s">
        <v>549</v>
      </c>
      <c r="E92" s="90" t="s">
        <v>71</v>
      </c>
      <c r="F92" s="90" t="s">
        <v>224</v>
      </c>
      <c r="G92" s="68" t="s">
        <v>485</v>
      </c>
      <c r="H92" s="87" t="s">
        <v>474</v>
      </c>
      <c r="I92" s="74" t="s">
        <v>233</v>
      </c>
      <c r="J92" s="39" t="s">
        <v>324</v>
      </c>
      <c r="K92" s="69" t="s">
        <v>486</v>
      </c>
      <c r="L92" s="86"/>
      <c r="M92" s="37"/>
      <c r="N92" s="25"/>
      <c r="O92" s="30" t="str">
        <f t="shared" si="3"/>
        <v>3.1 Przetwornica statyczne, prądnice</v>
      </c>
      <c r="P92" s="25" t="str">
        <f t="shared" si="2"/>
        <v/>
      </c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29" s="38" customFormat="1" ht="26">
      <c r="A93" s="166"/>
      <c r="B93" s="168"/>
      <c r="C93" s="33" t="s">
        <v>99</v>
      </c>
      <c r="D93" s="34" t="s">
        <v>550</v>
      </c>
      <c r="E93" s="110" t="s">
        <v>71</v>
      </c>
      <c r="F93" s="35" t="s">
        <v>194</v>
      </c>
      <c r="G93" s="68" t="s">
        <v>485</v>
      </c>
      <c r="H93" s="37" t="s">
        <v>479</v>
      </c>
      <c r="I93" s="39" t="s">
        <v>248</v>
      </c>
      <c r="J93" s="39" t="s">
        <v>550</v>
      </c>
      <c r="K93" s="69" t="s">
        <v>486</v>
      </c>
      <c r="L93" s="86"/>
      <c r="M93" s="37"/>
      <c r="N93" s="25"/>
      <c r="O93" s="30" t="str">
        <f t="shared" si="3"/>
        <v>3.2 Tablice i aparatura WN (np. styczniki, przekaźniki, bezpieczniki, szafy ramy i urządzenia itp.)</v>
      </c>
      <c r="P93" s="25" t="str">
        <f t="shared" si="2"/>
        <v/>
      </c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29" s="38" customFormat="1" ht="14.5" customHeight="1">
      <c r="A94" s="166"/>
      <c r="B94" s="168"/>
      <c r="C94" s="33" t="s">
        <v>101</v>
      </c>
      <c r="D94" s="34" t="s">
        <v>494</v>
      </c>
      <c r="E94" s="90" t="s">
        <v>71</v>
      </c>
      <c r="F94" s="90" t="s">
        <v>242</v>
      </c>
      <c r="G94" s="67" t="s">
        <v>482</v>
      </c>
      <c r="H94" s="87" t="s">
        <v>474</v>
      </c>
      <c r="I94" s="74" t="s">
        <v>256</v>
      </c>
      <c r="J94" s="39" t="s">
        <v>494</v>
      </c>
      <c r="K94" s="58"/>
      <c r="L94" s="86"/>
      <c r="M94" s="37"/>
      <c r="N94" s="25"/>
      <c r="O94" s="30" t="str">
        <f t="shared" si="3"/>
        <v>3.3 Baterie akumulatorów, skrzynie</v>
      </c>
      <c r="P94" s="25" t="str">
        <f t="shared" si="2"/>
        <v/>
      </c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29" s="38" customFormat="1" ht="14.5" customHeight="1">
      <c r="A95" s="166"/>
      <c r="B95" s="168"/>
      <c r="C95" s="33" t="s">
        <v>103</v>
      </c>
      <c r="D95" s="34" t="s">
        <v>602</v>
      </c>
      <c r="E95" s="111" t="s">
        <v>71</v>
      </c>
      <c r="F95" s="90" t="s">
        <v>224</v>
      </c>
      <c r="G95" s="68" t="s">
        <v>482</v>
      </c>
      <c r="H95" s="37" t="s">
        <v>474</v>
      </c>
      <c r="I95" s="74" t="s">
        <v>231</v>
      </c>
      <c r="J95" s="39" t="s">
        <v>603</v>
      </c>
      <c r="K95" s="91"/>
      <c r="L95" s="86"/>
      <c r="M95" s="37"/>
      <c r="N95" s="25"/>
      <c r="O95" s="30" t="str">
        <f t="shared" si="3"/>
        <v>3.4 Agregaty prądotwórcze</v>
      </c>
      <c r="P95" s="25" t="str">
        <f t="shared" si="2"/>
        <v/>
      </c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s="38" customFormat="1" ht="14.5" customHeight="1">
      <c r="A96" s="166"/>
      <c r="B96" s="168"/>
      <c r="C96" s="33" t="s">
        <v>195</v>
      </c>
      <c r="D96" s="42" t="s">
        <v>196</v>
      </c>
      <c r="E96" s="90" t="s">
        <v>71</v>
      </c>
      <c r="F96" s="37" t="s">
        <v>194</v>
      </c>
      <c r="G96" s="66" t="s">
        <v>480</v>
      </c>
      <c r="H96" s="58" t="s">
        <v>479</v>
      </c>
      <c r="I96" s="33" t="s">
        <v>366</v>
      </c>
      <c r="J96" s="34" t="s">
        <v>196</v>
      </c>
      <c r="K96" s="58"/>
      <c r="L96" s="86"/>
      <c r="M96" s="37"/>
      <c r="N96" s="25"/>
      <c r="O96" s="30" t="str">
        <f t="shared" si="3"/>
        <v>3.5 Regulatory napięcia</v>
      </c>
      <c r="P96" s="25" t="str">
        <f t="shared" si="2"/>
        <v/>
      </c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:29" s="38" customFormat="1" ht="21">
      <c r="A97" s="166"/>
      <c r="B97" s="168"/>
      <c r="C97" s="33" t="s">
        <v>197</v>
      </c>
      <c r="D97" s="34" t="s">
        <v>198</v>
      </c>
      <c r="E97" s="90" t="s">
        <v>71</v>
      </c>
      <c r="F97" s="90" t="s">
        <v>184</v>
      </c>
      <c r="G97" s="68" t="s">
        <v>485</v>
      </c>
      <c r="H97" s="37" t="s">
        <v>479</v>
      </c>
      <c r="I97" s="33" t="s">
        <v>252</v>
      </c>
      <c r="J97" s="34" t="s">
        <v>198</v>
      </c>
      <c r="K97" s="69" t="s">
        <v>486</v>
      </c>
      <c r="L97" s="86"/>
      <c r="M97" s="37"/>
      <c r="N97" s="25"/>
      <c r="O97" s="30" t="str">
        <f t="shared" si="3"/>
        <v>3.6 Sprzęgi elektryczne WN i UIC</v>
      </c>
      <c r="P97" s="25" t="str">
        <f t="shared" si="2"/>
        <v/>
      </c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:29" s="38" customFormat="1" ht="21">
      <c r="A98" s="166"/>
      <c r="B98" s="168"/>
      <c r="C98" s="33" t="s">
        <v>199</v>
      </c>
      <c r="D98" s="34" t="s">
        <v>200</v>
      </c>
      <c r="E98" s="90" t="s">
        <v>71</v>
      </c>
      <c r="F98" s="35" t="s">
        <v>194</v>
      </c>
      <c r="G98" s="68" t="s">
        <v>485</v>
      </c>
      <c r="H98" s="58" t="s">
        <v>479</v>
      </c>
      <c r="I98" s="33" t="s">
        <v>354</v>
      </c>
      <c r="J98" s="34" t="s">
        <v>200</v>
      </c>
      <c r="K98" s="69" t="s">
        <v>486</v>
      </c>
      <c r="L98" s="86"/>
      <c r="M98" s="37"/>
      <c r="N98" s="25"/>
      <c r="O98" s="30" t="str">
        <f t="shared" si="3"/>
        <v>3.7 Ogrzewacze WN</v>
      </c>
      <c r="P98" s="25" t="str">
        <f t="shared" si="2"/>
        <v/>
      </c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:29" s="38" customFormat="1" ht="21">
      <c r="A99" s="166"/>
      <c r="B99" s="168"/>
      <c r="C99" s="33" t="s">
        <v>201</v>
      </c>
      <c r="D99" s="34" t="s">
        <v>202</v>
      </c>
      <c r="E99" s="90" t="s">
        <v>71</v>
      </c>
      <c r="F99" s="35" t="s">
        <v>203</v>
      </c>
      <c r="G99" s="68" t="s">
        <v>485</v>
      </c>
      <c r="H99" s="87" t="s">
        <v>474</v>
      </c>
      <c r="I99" s="74" t="s">
        <v>398</v>
      </c>
      <c r="J99" s="70" t="s">
        <v>202</v>
      </c>
      <c r="K99" s="69" t="s">
        <v>486</v>
      </c>
      <c r="L99" s="86"/>
      <c r="M99" s="37"/>
      <c r="N99" s="25"/>
      <c r="O99" s="30" t="str">
        <f t="shared" si="3"/>
        <v>3.8 System informacji pasażerskiej</v>
      </c>
      <c r="P99" s="25" t="str">
        <f t="shared" si="2"/>
        <v/>
      </c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:29" s="38" customFormat="1" ht="26">
      <c r="A100" s="166"/>
      <c r="B100" s="168"/>
      <c r="C100" s="33" t="s">
        <v>204</v>
      </c>
      <c r="D100" s="34" t="s">
        <v>551</v>
      </c>
      <c r="E100" s="90" t="s">
        <v>71</v>
      </c>
      <c r="F100" s="35" t="s">
        <v>203</v>
      </c>
      <c r="G100" s="66" t="s">
        <v>480</v>
      </c>
      <c r="H100" s="87" t="s">
        <v>474</v>
      </c>
      <c r="I100" s="74" t="s">
        <v>399</v>
      </c>
      <c r="J100" s="70" t="s">
        <v>205</v>
      </c>
      <c r="K100" s="58"/>
      <c r="L100" s="86"/>
      <c r="M100" s="37"/>
      <c r="N100" s="25"/>
      <c r="O100" s="30" t="str">
        <f t="shared" si="3"/>
        <v>3.9 Systemy teleinformatyczne (np. Wi-Fi, CCTV, wzmacniacze sygnału itp.)</v>
      </c>
      <c r="P100" s="25" t="str">
        <f t="shared" si="2"/>
        <v/>
      </c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spans="1:29" s="38" customFormat="1" ht="14.5" customHeight="1">
      <c r="A101" s="166"/>
      <c r="B101" s="168"/>
      <c r="C101" s="33" t="s">
        <v>206</v>
      </c>
      <c r="D101" s="34" t="s">
        <v>207</v>
      </c>
      <c r="E101" s="90" t="s">
        <v>71</v>
      </c>
      <c r="F101" s="35" t="s">
        <v>208</v>
      </c>
      <c r="G101" s="67" t="s">
        <v>482</v>
      </c>
      <c r="H101" s="58" t="s">
        <v>479</v>
      </c>
      <c r="I101" s="74" t="s">
        <v>250</v>
      </c>
      <c r="J101" s="39" t="s">
        <v>552</v>
      </c>
      <c r="K101" s="58"/>
      <c r="L101" s="86"/>
      <c r="M101" s="37"/>
      <c r="N101" s="25"/>
      <c r="O101" s="30" t="str">
        <f t="shared" si="3"/>
        <v xml:space="preserve">3.10 Kable, wiązki kablowe i przewody WN </v>
      </c>
      <c r="P101" s="25" t="str">
        <f t="shared" si="2"/>
        <v/>
      </c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:29" s="38" customFormat="1" ht="14.5" customHeight="1">
      <c r="A102" s="166"/>
      <c r="B102" s="168"/>
      <c r="C102" s="33" t="s">
        <v>209</v>
      </c>
      <c r="D102" s="34" t="s">
        <v>210</v>
      </c>
      <c r="E102" s="90" t="s">
        <v>71</v>
      </c>
      <c r="F102" s="35" t="s">
        <v>208</v>
      </c>
      <c r="G102" s="67" t="s">
        <v>482</v>
      </c>
      <c r="H102" s="58" t="s">
        <v>479</v>
      </c>
      <c r="I102" s="74" t="s">
        <v>254</v>
      </c>
      <c r="J102" s="39" t="s">
        <v>210</v>
      </c>
      <c r="K102" s="58"/>
      <c r="L102" s="86"/>
      <c r="M102" s="37"/>
      <c r="N102" s="25"/>
      <c r="O102" s="30" t="str">
        <f t="shared" si="3"/>
        <v>3.11 Kable, wiązki kablowe i przewody NN</v>
      </c>
      <c r="P102" s="25" t="str">
        <f t="shared" si="2"/>
        <v/>
      </c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:29" s="38" customFormat="1" ht="14.5" customHeight="1">
      <c r="A103" s="166"/>
      <c r="B103" s="168"/>
      <c r="C103" s="33" t="s">
        <v>211</v>
      </c>
      <c r="D103" s="42" t="s">
        <v>212</v>
      </c>
      <c r="E103" s="90" t="s">
        <v>71</v>
      </c>
      <c r="F103" s="37" t="s">
        <v>213</v>
      </c>
      <c r="G103" s="66" t="s">
        <v>480</v>
      </c>
      <c r="H103" s="87" t="s">
        <v>474</v>
      </c>
      <c r="I103" s="74" t="s">
        <v>396</v>
      </c>
      <c r="J103" s="70" t="s">
        <v>212</v>
      </c>
      <c r="K103" s="58"/>
      <c r="L103" s="86"/>
      <c r="M103" s="37"/>
      <c r="N103" s="25"/>
      <c r="O103" s="30" t="str">
        <f t="shared" si="3"/>
        <v>3.12 Instalacja rozgłoszeniowa (np. CAN, Ethernet itp.)</v>
      </c>
      <c r="P103" s="25" t="str">
        <f t="shared" si="2"/>
        <v/>
      </c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spans="1:29" s="38" customFormat="1" ht="14.5" customHeight="1">
      <c r="A104" s="166"/>
      <c r="B104" s="168"/>
      <c r="C104" s="33" t="s">
        <v>214</v>
      </c>
      <c r="D104" s="42" t="s">
        <v>215</v>
      </c>
      <c r="E104" s="90" t="s">
        <v>71</v>
      </c>
      <c r="F104" s="37" t="s">
        <v>216</v>
      </c>
      <c r="G104" s="66" t="s">
        <v>480</v>
      </c>
      <c r="H104" s="58" t="s">
        <v>479</v>
      </c>
      <c r="I104" s="74" t="s">
        <v>390</v>
      </c>
      <c r="J104" s="70" t="s">
        <v>391</v>
      </c>
      <c r="K104" s="58"/>
      <c r="L104" s="86"/>
      <c r="M104" s="37"/>
      <c r="N104" s="25"/>
      <c r="O104" s="30" t="str">
        <f t="shared" si="3"/>
        <v>3.13 Instalacja elektryczna oświetlenia</v>
      </c>
      <c r="P104" s="25" t="str">
        <f t="shared" si="2"/>
        <v/>
      </c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:29" s="38" customFormat="1" ht="14.5" customHeight="1">
      <c r="A105" s="166"/>
      <c r="B105" s="168"/>
      <c r="C105" s="33" t="s">
        <v>217</v>
      </c>
      <c r="D105" s="42" t="s">
        <v>553</v>
      </c>
      <c r="E105" s="90" t="s">
        <v>71</v>
      </c>
      <c r="F105" s="37" t="s">
        <v>218</v>
      </c>
      <c r="G105" s="66" t="s">
        <v>480</v>
      </c>
      <c r="H105" s="58" t="s">
        <v>479</v>
      </c>
      <c r="I105" s="33" t="s">
        <v>392</v>
      </c>
      <c r="J105" s="42" t="s">
        <v>393</v>
      </c>
      <c r="K105" s="71"/>
      <c r="L105" s="86"/>
      <c r="M105" s="37"/>
      <c r="N105" s="25"/>
      <c r="O105" s="30" t="str">
        <f t="shared" si="3"/>
        <v xml:space="preserve">3.14 Instalacja elektryczna ogrzewania </v>
      </c>
      <c r="P105" s="25" t="str">
        <f t="shared" si="2"/>
        <v/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spans="1:29" s="38" customFormat="1" ht="21">
      <c r="A106" s="166"/>
      <c r="B106" s="168"/>
      <c r="C106" s="33" t="s">
        <v>219</v>
      </c>
      <c r="D106" s="34" t="s">
        <v>220</v>
      </c>
      <c r="E106" s="90" t="s">
        <v>71</v>
      </c>
      <c r="F106" s="35" t="s">
        <v>218</v>
      </c>
      <c r="G106" s="68" t="s">
        <v>485</v>
      </c>
      <c r="H106" s="87" t="s">
        <v>474</v>
      </c>
      <c r="I106" s="33" t="s">
        <v>510</v>
      </c>
      <c r="J106" s="34" t="s">
        <v>220</v>
      </c>
      <c r="K106" s="69" t="s">
        <v>486</v>
      </c>
      <c r="L106" s="86"/>
      <c r="M106" s="37"/>
      <c r="N106" s="25"/>
      <c r="O106" s="30" t="str">
        <f t="shared" si="3"/>
        <v>3.15 Układ HVAC</v>
      </c>
      <c r="P106" s="25" t="str">
        <f t="shared" si="2"/>
        <v/>
      </c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spans="1:29" s="38" customFormat="1" ht="136">
      <c r="A107" s="166"/>
      <c r="B107" s="168"/>
      <c r="C107" s="92" t="s">
        <v>221</v>
      </c>
      <c r="D107" s="92" t="s">
        <v>555</v>
      </c>
      <c r="E107" s="88" t="s">
        <v>554</v>
      </c>
      <c r="F107" s="35"/>
      <c r="G107" s="58"/>
      <c r="H107" s="87"/>
      <c r="I107" s="33"/>
      <c r="J107" s="34"/>
      <c r="K107" s="69"/>
      <c r="L107" s="113" t="s">
        <v>612</v>
      </c>
      <c r="M107" s="37"/>
      <c r="N107" s="25"/>
      <c r="O107" s="30" t="str">
        <f t="shared" si="3"/>
        <v/>
      </c>
      <c r="P107" s="25" t="str">
        <f t="shared" si="2"/>
        <v/>
      </c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spans="1:29" s="38" customFormat="1" ht="14.5" customHeight="1">
      <c r="A108" s="166"/>
      <c r="B108" s="168"/>
      <c r="C108" s="33" t="s">
        <v>223</v>
      </c>
      <c r="D108" s="42" t="s">
        <v>630</v>
      </c>
      <c r="E108" s="90" t="s">
        <v>71</v>
      </c>
      <c r="F108" s="36" t="s">
        <v>224</v>
      </c>
      <c r="G108" s="67" t="s">
        <v>482</v>
      </c>
      <c r="H108" s="87" t="s">
        <v>474</v>
      </c>
      <c r="I108" s="33" t="s">
        <v>332</v>
      </c>
      <c r="J108" s="34" t="s">
        <v>630</v>
      </c>
      <c r="K108" s="72"/>
      <c r="L108" s="86"/>
      <c r="M108" s="37"/>
      <c r="N108" s="25"/>
      <c r="O108" s="30" t="str">
        <f t="shared" si="3"/>
        <v>3.17 Szczotki, szczotkotrzymacze</v>
      </c>
      <c r="P108" s="25" t="str">
        <f t="shared" si="2"/>
        <v/>
      </c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spans="1:29" s="38" customFormat="1" ht="14.5" customHeight="1">
      <c r="A109" s="166"/>
      <c r="B109" s="168"/>
      <c r="C109" s="33" t="s">
        <v>225</v>
      </c>
      <c r="D109" s="42" t="s">
        <v>226</v>
      </c>
      <c r="E109" s="90" t="s">
        <v>71</v>
      </c>
      <c r="F109" s="36" t="s">
        <v>224</v>
      </c>
      <c r="G109" s="66" t="s">
        <v>480</v>
      </c>
      <c r="H109" s="87" t="s">
        <v>474</v>
      </c>
      <c r="I109" s="33" t="s">
        <v>333</v>
      </c>
      <c r="J109" s="34" t="s">
        <v>226</v>
      </c>
      <c r="K109" s="73"/>
      <c r="L109" s="86"/>
      <c r="M109" s="37"/>
      <c r="N109" s="25"/>
      <c r="O109" s="30" t="str">
        <f t="shared" si="3"/>
        <v>3.18 Zespoły uziemienia</v>
      </c>
      <c r="P109" s="25" t="str">
        <f t="shared" si="2"/>
        <v/>
      </c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 spans="1:29" s="38" customFormat="1" ht="14.5" customHeight="1">
      <c r="A110" s="166"/>
      <c r="B110" s="168"/>
      <c r="C110" s="92" t="s">
        <v>495</v>
      </c>
      <c r="D110" s="92" t="s">
        <v>555</v>
      </c>
      <c r="E110" s="90" t="s">
        <v>71</v>
      </c>
      <c r="F110" s="35"/>
      <c r="G110" s="58"/>
      <c r="H110" s="37"/>
      <c r="I110" s="91"/>
      <c r="J110" s="91"/>
      <c r="K110" s="73"/>
      <c r="L110" s="93"/>
      <c r="M110" s="37"/>
      <c r="N110" s="25"/>
      <c r="O110" s="30" t="str">
        <f t="shared" si="3"/>
        <v/>
      </c>
      <c r="P110" s="25" t="str">
        <f t="shared" si="2"/>
        <v/>
      </c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 spans="1:29" s="38" customFormat="1" ht="14.5" customHeight="1">
      <c r="A111" s="166"/>
      <c r="B111" s="168"/>
      <c r="C111" s="74" t="s">
        <v>496</v>
      </c>
      <c r="D111" s="70" t="s">
        <v>362</v>
      </c>
      <c r="E111" s="90" t="s">
        <v>71</v>
      </c>
      <c r="F111" s="36" t="s">
        <v>356</v>
      </c>
      <c r="G111" s="66" t="s">
        <v>480</v>
      </c>
      <c r="H111" s="58" t="s">
        <v>479</v>
      </c>
      <c r="I111" s="33" t="s">
        <v>361</v>
      </c>
      <c r="J111" s="39" t="s">
        <v>362</v>
      </c>
      <c r="K111" s="73"/>
      <c r="L111" s="86"/>
      <c r="M111" s="37"/>
      <c r="N111" s="25"/>
      <c r="O111" s="30" t="str">
        <f t="shared" si="3"/>
        <v>3.20 Skrzynki z bezpiecznikami baterii</v>
      </c>
      <c r="P111" s="25" t="str">
        <f t="shared" si="2"/>
        <v/>
      </c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 spans="1:29" s="32" customFormat="1" ht="136">
      <c r="A112" s="166"/>
      <c r="B112" s="168"/>
      <c r="C112" s="92" t="s">
        <v>556</v>
      </c>
      <c r="D112" s="92" t="s">
        <v>555</v>
      </c>
      <c r="E112" s="88" t="s">
        <v>613</v>
      </c>
      <c r="F112" s="48"/>
      <c r="G112" s="58"/>
      <c r="H112" s="58"/>
      <c r="I112" s="34"/>
      <c r="J112" s="39"/>
      <c r="K112" s="73"/>
      <c r="L112" s="113" t="s">
        <v>614</v>
      </c>
      <c r="M112" s="30"/>
      <c r="N112" s="25"/>
      <c r="O112" s="30" t="str">
        <f t="shared" si="3"/>
        <v/>
      </c>
      <c r="P112" s="25" t="str">
        <f t="shared" si="2"/>
        <v/>
      </c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spans="1:29" s="38" customFormat="1" ht="26">
      <c r="A113" s="166"/>
      <c r="B113" s="168"/>
      <c r="C113" s="74" t="s">
        <v>557</v>
      </c>
      <c r="D113" s="39" t="s">
        <v>558</v>
      </c>
      <c r="E113" s="90" t="s">
        <v>71</v>
      </c>
      <c r="F113" s="49" t="s">
        <v>356</v>
      </c>
      <c r="G113" s="68" t="s">
        <v>485</v>
      </c>
      <c r="H113" s="58" t="s">
        <v>479</v>
      </c>
      <c r="I113" s="33" t="s">
        <v>367</v>
      </c>
      <c r="J113" s="39" t="s">
        <v>558</v>
      </c>
      <c r="K113" s="73"/>
      <c r="L113" s="86"/>
      <c r="M113" s="37"/>
      <c r="N113" s="25"/>
      <c r="O113" s="30" t="str">
        <f t="shared" si="3"/>
        <v xml:space="preserve">3.22 Tablice i aparatura NN (np. styczniki, przekaźniki, bezpieczniki, szafy ramy i urządzenia itp.) </v>
      </c>
      <c r="P113" s="25" t="str">
        <f t="shared" si="2"/>
        <v/>
      </c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 spans="1:29" s="38" customFormat="1" ht="26">
      <c r="A114" s="166"/>
      <c r="B114" s="168"/>
      <c r="C114" s="74" t="s">
        <v>559</v>
      </c>
      <c r="D114" s="39" t="s">
        <v>609</v>
      </c>
      <c r="E114" s="90" t="s">
        <v>71</v>
      </c>
      <c r="F114" s="49" t="s">
        <v>160</v>
      </c>
      <c r="G114" s="66" t="s">
        <v>480</v>
      </c>
      <c r="H114" s="58" t="s">
        <v>479</v>
      </c>
      <c r="I114" s="33" t="s">
        <v>375</v>
      </c>
      <c r="J114" s="39" t="s">
        <v>609</v>
      </c>
      <c r="K114" s="73"/>
      <c r="L114" s="86"/>
      <c r="M114" s="37"/>
      <c r="N114" s="25"/>
      <c r="O114" s="30" t="str">
        <f t="shared" si="3"/>
        <v>3.23 Czujniki np. przeciwpoślizgowe, temperaturowe, dymu</v>
      </c>
      <c r="P114" s="25" t="str">
        <f t="shared" si="2"/>
        <v/>
      </c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 spans="1:29" s="38" customFormat="1" ht="14.5" customHeight="1">
      <c r="A115" s="166"/>
      <c r="B115" s="168"/>
      <c r="C115" s="74" t="s">
        <v>560</v>
      </c>
      <c r="D115" s="39" t="s">
        <v>377</v>
      </c>
      <c r="E115" s="90" t="s">
        <v>71</v>
      </c>
      <c r="F115" s="49" t="s">
        <v>264</v>
      </c>
      <c r="G115" s="67" t="s">
        <v>482</v>
      </c>
      <c r="H115" s="58" t="s">
        <v>479</v>
      </c>
      <c r="I115" s="33" t="s">
        <v>376</v>
      </c>
      <c r="J115" s="39" t="s">
        <v>377</v>
      </c>
      <c r="K115" s="73"/>
      <c r="L115" s="86"/>
      <c r="M115" s="37"/>
      <c r="N115" s="25"/>
      <c r="O115" s="30" t="str">
        <f t="shared" si="3"/>
        <v>3.24 Urządzenie zabezpieczenia przeciwpożarowego</v>
      </c>
      <c r="P115" s="25" t="str">
        <f t="shared" si="2"/>
        <v/>
      </c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spans="1:29" s="38" customFormat="1" ht="14.5" customHeight="1">
      <c r="A116" s="166"/>
      <c r="B116" s="168"/>
      <c r="C116" s="92" t="s">
        <v>561</v>
      </c>
      <c r="D116" s="92" t="s">
        <v>555</v>
      </c>
      <c r="E116" s="90" t="s">
        <v>71</v>
      </c>
      <c r="F116" s="49"/>
      <c r="G116" s="58"/>
      <c r="H116" s="58"/>
      <c r="I116" s="33"/>
      <c r="J116" s="39"/>
      <c r="K116" s="73"/>
      <c r="L116" s="94"/>
      <c r="M116" s="37"/>
      <c r="N116" s="25"/>
      <c r="O116" s="30" t="str">
        <f t="shared" si="3"/>
        <v/>
      </c>
      <c r="P116" s="25" t="str">
        <f t="shared" si="2"/>
        <v/>
      </c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 spans="1:29" s="38" customFormat="1" ht="26">
      <c r="A117" s="166"/>
      <c r="B117" s="168"/>
      <c r="C117" s="74" t="s">
        <v>562</v>
      </c>
      <c r="D117" s="39" t="s">
        <v>563</v>
      </c>
      <c r="E117" s="90" t="s">
        <v>71</v>
      </c>
      <c r="F117" s="49" t="s">
        <v>194</v>
      </c>
      <c r="G117" s="67" t="s">
        <v>482</v>
      </c>
      <c r="H117" s="58" t="s">
        <v>479</v>
      </c>
      <c r="I117" s="33" t="s">
        <v>381</v>
      </c>
      <c r="J117" s="39" t="s">
        <v>563</v>
      </c>
      <c r="K117" s="73"/>
      <c r="L117" s="86"/>
      <c r="M117" s="37"/>
      <c r="N117" s="25"/>
      <c r="O117" s="30" t="str">
        <f t="shared" si="3"/>
        <v>3.26 Urządzenia sterowania komputerowego (TCMS) (np. sterownik CPU, wyspa I/O)</v>
      </c>
      <c r="P117" s="25" t="str">
        <f t="shared" si="2"/>
        <v/>
      </c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spans="1:29" s="38" customFormat="1" ht="14.5" customHeight="1">
      <c r="A118" s="166"/>
      <c r="B118" s="168"/>
      <c r="C118" s="74" t="s">
        <v>564</v>
      </c>
      <c r="D118" s="39" t="s">
        <v>387</v>
      </c>
      <c r="E118" s="90" t="s">
        <v>71</v>
      </c>
      <c r="F118" s="49" t="s">
        <v>213</v>
      </c>
      <c r="G118" s="66" t="s">
        <v>480</v>
      </c>
      <c r="H118" s="58" t="s">
        <v>479</v>
      </c>
      <c r="I118" s="33" t="s">
        <v>386</v>
      </c>
      <c r="J118" s="39" t="s">
        <v>387</v>
      </c>
      <c r="K118" s="73"/>
      <c r="L118" s="86"/>
      <c r="M118" s="37"/>
      <c r="N118" s="25"/>
      <c r="O118" s="30" t="str">
        <f t="shared" si="3"/>
        <v>3.27 Instalacja elektryczna sterowania i diagnostyki</v>
      </c>
      <c r="P118" s="25" t="str">
        <f t="shared" si="2"/>
        <v/>
      </c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 spans="1:29" s="38" customFormat="1" ht="26">
      <c r="A119" s="166"/>
      <c r="B119" s="168"/>
      <c r="C119" s="74" t="s">
        <v>565</v>
      </c>
      <c r="D119" s="39" t="s">
        <v>389</v>
      </c>
      <c r="E119" s="90" t="s">
        <v>71</v>
      </c>
      <c r="F119" s="49" t="s">
        <v>194</v>
      </c>
      <c r="G119" s="66" t="s">
        <v>480</v>
      </c>
      <c r="H119" s="58" t="s">
        <v>479</v>
      </c>
      <c r="I119" s="33" t="s">
        <v>388</v>
      </c>
      <c r="J119" s="39" t="s">
        <v>389</v>
      </c>
      <c r="K119" s="73"/>
      <c r="L119" s="86"/>
      <c r="M119" s="37"/>
      <c r="N119" s="25"/>
      <c r="O119" s="30" t="str">
        <f t="shared" si="3"/>
        <v>3.28 Instalacja elektryczna obwodów głównych i pomocniczych</v>
      </c>
      <c r="P119" s="25" t="str">
        <f t="shared" si="2"/>
        <v/>
      </c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 spans="1:29" s="38" customFormat="1" ht="26">
      <c r="A120" s="166"/>
      <c r="B120" s="168"/>
      <c r="C120" s="74" t="s">
        <v>566</v>
      </c>
      <c r="D120" s="70" t="s">
        <v>395</v>
      </c>
      <c r="E120" s="90" t="s">
        <v>71</v>
      </c>
      <c r="F120" s="95" t="s">
        <v>218</v>
      </c>
      <c r="G120" s="66" t="s">
        <v>480</v>
      </c>
      <c r="H120" s="58" t="s">
        <v>479</v>
      </c>
      <c r="I120" s="33" t="s">
        <v>394</v>
      </c>
      <c r="J120" s="70" t="s">
        <v>395</v>
      </c>
      <c r="K120" s="73"/>
      <c r="L120" s="86"/>
      <c r="M120" s="37"/>
      <c r="N120" s="25"/>
      <c r="O120" s="30" t="str">
        <f t="shared" si="3"/>
        <v>3.29 Instalacja elektryczna klimatyzacji i ogrzewania nawiewnego</v>
      </c>
      <c r="P120" s="25" t="str">
        <f t="shared" si="2"/>
        <v/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 spans="1:29" s="38" customFormat="1" ht="14.5" customHeight="1">
      <c r="A121" s="166"/>
      <c r="B121" s="168"/>
      <c r="C121" s="74" t="s">
        <v>567</v>
      </c>
      <c r="D121" s="70" t="s">
        <v>568</v>
      </c>
      <c r="E121" s="90" t="s">
        <v>71</v>
      </c>
      <c r="F121" s="95" t="s">
        <v>194</v>
      </c>
      <c r="G121" s="66" t="s">
        <v>480</v>
      </c>
      <c r="H121" s="58" t="s">
        <v>479</v>
      </c>
      <c r="I121" s="33" t="s">
        <v>397</v>
      </c>
      <c r="J121" s="70" t="s">
        <v>568</v>
      </c>
      <c r="K121" s="73"/>
      <c r="L121" s="86"/>
      <c r="M121" s="37"/>
      <c r="N121" s="25"/>
      <c r="O121" s="30" t="str">
        <f t="shared" si="3"/>
        <v>3.30 Łączniki i gniazda</v>
      </c>
      <c r="P121" s="25" t="str">
        <f t="shared" si="2"/>
        <v/>
      </c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spans="1:29" s="38" customFormat="1" ht="14.5" customHeight="1">
      <c r="A122" s="166"/>
      <c r="B122" s="168"/>
      <c r="C122" s="27" t="s">
        <v>108</v>
      </c>
      <c r="D122" s="27" t="s">
        <v>227</v>
      </c>
      <c r="E122" s="32"/>
      <c r="F122" s="31"/>
      <c r="G122" s="47"/>
      <c r="H122" s="47"/>
      <c r="I122" s="47"/>
      <c r="J122" s="47"/>
      <c r="K122" s="47"/>
      <c r="L122" s="30"/>
      <c r="M122" s="37"/>
      <c r="N122" s="25"/>
      <c r="O122" s="30" t="str">
        <f t="shared" si="3"/>
        <v/>
      </c>
      <c r="P122" s="25" t="str">
        <f t="shared" si="2"/>
        <v/>
      </c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 spans="1:29" s="38" customFormat="1" ht="14.5" customHeight="1">
      <c r="A123" s="166"/>
      <c r="B123" s="168"/>
      <c r="C123" s="33" t="s">
        <v>228</v>
      </c>
      <c r="D123" s="34" t="s">
        <v>229</v>
      </c>
      <c r="E123" s="90"/>
      <c r="F123" s="35" t="s">
        <v>230</v>
      </c>
      <c r="G123" s="67" t="s">
        <v>482</v>
      </c>
      <c r="H123" s="87" t="s">
        <v>474</v>
      </c>
      <c r="I123" s="74" t="s">
        <v>78</v>
      </c>
      <c r="J123" s="39" t="s">
        <v>315</v>
      </c>
      <c r="K123" s="58"/>
      <c r="L123" s="86"/>
      <c r="M123" s="37"/>
      <c r="N123" s="25"/>
      <c r="O123" s="30" t="str">
        <f t="shared" si="3"/>
        <v xml:space="preserve">4.1 Zawory rozrządcze </v>
      </c>
      <c r="P123" s="25" t="str">
        <f t="shared" si="2"/>
        <v/>
      </c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spans="1:29" s="38" customFormat="1" ht="14.5" customHeight="1">
      <c r="A124" s="166"/>
      <c r="B124" s="168"/>
      <c r="C124" s="33" t="s">
        <v>231</v>
      </c>
      <c r="D124" s="70" t="s">
        <v>232</v>
      </c>
      <c r="F124" s="37" t="s">
        <v>230</v>
      </c>
      <c r="G124" s="67" t="s">
        <v>482</v>
      </c>
      <c r="H124" s="87" t="s">
        <v>474</v>
      </c>
      <c r="I124" s="74" t="s">
        <v>195</v>
      </c>
      <c r="J124" s="39" t="s">
        <v>569</v>
      </c>
      <c r="K124" s="58"/>
      <c r="L124" s="86"/>
      <c r="M124" s="37"/>
      <c r="N124" s="25"/>
      <c r="O124" s="30" t="str">
        <f t="shared" si="3"/>
        <v xml:space="preserve">4.2 Tablice pneumatyczne hamulcowe, kontenery </v>
      </c>
      <c r="P124" s="25" t="str">
        <f t="shared" si="2"/>
        <v/>
      </c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 spans="1:29" s="38" customFormat="1" ht="14.5" customHeight="1">
      <c r="A125" s="166"/>
      <c r="B125" s="168"/>
      <c r="C125" s="33" t="s">
        <v>233</v>
      </c>
      <c r="D125" s="34" t="s">
        <v>317</v>
      </c>
      <c r="F125" s="35" t="s">
        <v>230</v>
      </c>
      <c r="G125" s="67" t="s">
        <v>482</v>
      </c>
      <c r="H125" s="87" t="s">
        <v>474</v>
      </c>
      <c r="I125" s="74" t="s">
        <v>103</v>
      </c>
      <c r="J125" s="39" t="s">
        <v>317</v>
      </c>
      <c r="K125" s="58"/>
      <c r="L125" s="86"/>
      <c r="M125" s="37"/>
      <c r="N125" s="25"/>
      <c r="O125" s="30" t="str">
        <f t="shared" si="3"/>
        <v>4.3 Cylindry hamulcowe</v>
      </c>
      <c r="P125" s="25" t="str">
        <f t="shared" si="2"/>
        <v/>
      </c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 spans="1:29" s="38" customFormat="1" ht="26">
      <c r="A126" s="166"/>
      <c r="B126" s="168"/>
      <c r="C126" s="33" t="s">
        <v>234</v>
      </c>
      <c r="D126" s="34" t="s">
        <v>497</v>
      </c>
      <c r="F126" s="35" t="s">
        <v>230</v>
      </c>
      <c r="G126" s="67" t="s">
        <v>482</v>
      </c>
      <c r="H126" s="87" t="s">
        <v>474</v>
      </c>
      <c r="I126" s="33" t="s">
        <v>219</v>
      </c>
      <c r="J126" s="34" t="s">
        <v>321</v>
      </c>
      <c r="K126" s="58"/>
      <c r="L126" s="86"/>
      <c r="M126" s="37"/>
      <c r="N126" s="25"/>
      <c r="O126" s="30" t="str">
        <f t="shared" si="3"/>
        <v>4.4 Mechanizmy zaciskowe hamulca klockowego ( m.in. obsady klocków hamulcowych)</v>
      </c>
      <c r="P126" s="25" t="str">
        <f t="shared" si="2"/>
        <v/>
      </c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 spans="1:29" s="38" customFormat="1" ht="14.5" customHeight="1">
      <c r="A127" s="166"/>
      <c r="B127" s="168"/>
      <c r="C127" s="33" t="s">
        <v>235</v>
      </c>
      <c r="D127" s="34" t="s">
        <v>236</v>
      </c>
      <c r="F127" s="35" t="s">
        <v>230</v>
      </c>
      <c r="G127" s="66" t="s">
        <v>480</v>
      </c>
      <c r="H127" s="58" t="s">
        <v>479</v>
      </c>
      <c r="I127" s="74" t="s">
        <v>223</v>
      </c>
      <c r="J127" s="34" t="s">
        <v>236</v>
      </c>
      <c r="K127" s="58"/>
      <c r="L127" s="86"/>
      <c r="M127" s="37"/>
      <c r="N127" s="25"/>
      <c r="O127" s="30" t="str">
        <f t="shared" si="3"/>
        <v>4.5 Cięgła hamulcowe i dźwignie przycylindrowe</v>
      </c>
      <c r="P127" s="25" t="str">
        <f t="shared" si="2"/>
        <v/>
      </c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spans="1:29" s="38" customFormat="1" ht="14.5" customHeight="1">
      <c r="A128" s="166"/>
      <c r="B128" s="168"/>
      <c r="C128" s="33" t="s">
        <v>237</v>
      </c>
      <c r="D128" s="34" t="s">
        <v>238</v>
      </c>
      <c r="F128" s="35" t="s">
        <v>230</v>
      </c>
      <c r="G128" s="66" t="s">
        <v>480</v>
      </c>
      <c r="H128" s="58" t="s">
        <v>479</v>
      </c>
      <c r="I128" s="74" t="s">
        <v>225</v>
      </c>
      <c r="J128" s="34" t="s">
        <v>238</v>
      </c>
      <c r="K128" s="58"/>
      <c r="L128" s="86"/>
      <c r="M128" s="37"/>
      <c r="N128" s="25"/>
      <c r="O128" s="30" t="str">
        <f t="shared" si="3"/>
        <v>4.6 Belki i trójkąty hamulcowe</v>
      </c>
      <c r="P128" s="25" t="str">
        <f t="shared" si="2"/>
        <v/>
      </c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 spans="1:29" s="32" customFormat="1" ht="14.5" customHeight="1">
      <c r="A129" s="166"/>
      <c r="B129" s="168"/>
      <c r="C129" s="74" t="s">
        <v>239</v>
      </c>
      <c r="D129" s="39" t="s">
        <v>240</v>
      </c>
      <c r="E129" s="38"/>
      <c r="F129" s="40" t="s">
        <v>230</v>
      </c>
      <c r="G129" s="96" t="s">
        <v>482</v>
      </c>
      <c r="H129" s="58" t="s">
        <v>479</v>
      </c>
      <c r="I129" s="74" t="s">
        <v>101</v>
      </c>
      <c r="J129" s="39" t="s">
        <v>240</v>
      </c>
      <c r="K129" s="58"/>
      <c r="L129" s="86"/>
      <c r="M129" s="30"/>
      <c r="N129" s="25"/>
      <c r="O129" s="30" t="str">
        <f t="shared" si="3"/>
        <v>4.7 Kurki hamulcowe końcowe</v>
      </c>
      <c r="P129" s="25" t="str">
        <f t="shared" si="2"/>
        <v/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spans="1:29" s="38" customFormat="1" ht="14.5" customHeight="1">
      <c r="A130" s="166"/>
      <c r="B130" s="168"/>
      <c r="C130" s="82" t="s">
        <v>241</v>
      </c>
      <c r="D130" s="75" t="s">
        <v>570</v>
      </c>
      <c r="F130" s="76" t="s">
        <v>242</v>
      </c>
      <c r="G130" s="96" t="s">
        <v>482</v>
      </c>
      <c r="H130" s="77" t="s">
        <v>479</v>
      </c>
      <c r="I130" s="74" t="s">
        <v>197</v>
      </c>
      <c r="J130" s="39" t="s">
        <v>570</v>
      </c>
      <c r="K130" s="58"/>
      <c r="L130" s="86"/>
      <c r="M130" s="37"/>
      <c r="N130" s="25"/>
      <c r="O130" s="30" t="str">
        <f t="shared" si="3"/>
        <v>4.8 Sprzęgi powietrzne (m.in. hamulcowe i zasilające)</v>
      </c>
      <c r="P130" s="25" t="str">
        <f t="shared" si="2"/>
        <v/>
      </c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 spans="1:29" s="38" customFormat="1" ht="14.5" customHeight="1">
      <c r="A131" s="166"/>
      <c r="B131" s="168"/>
      <c r="C131" s="33" t="s">
        <v>243</v>
      </c>
      <c r="D131" s="34" t="s">
        <v>244</v>
      </c>
      <c r="F131" s="35" t="s">
        <v>230</v>
      </c>
      <c r="G131" s="67" t="s">
        <v>482</v>
      </c>
      <c r="H131" s="87" t="s">
        <v>474</v>
      </c>
      <c r="I131" s="74" t="s">
        <v>199</v>
      </c>
      <c r="J131" s="39" t="s">
        <v>244</v>
      </c>
      <c r="K131" s="58"/>
      <c r="L131" s="86"/>
      <c r="M131" s="37"/>
      <c r="N131" s="25"/>
      <c r="O131" s="30" t="str">
        <f t="shared" si="3"/>
        <v>4.9 Tarcze hamulcowe</v>
      </c>
      <c r="P131" s="25" t="str">
        <f t="shared" si="2"/>
        <v/>
      </c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 spans="1:29" s="38" customFormat="1" ht="14.5" customHeight="1">
      <c r="A132" s="166"/>
      <c r="B132" s="168"/>
      <c r="C132" s="33" t="s">
        <v>245</v>
      </c>
      <c r="D132" s="34" t="s">
        <v>120</v>
      </c>
      <c r="F132" s="35" t="s">
        <v>230</v>
      </c>
      <c r="G132" s="67" t="s">
        <v>482</v>
      </c>
      <c r="H132" s="87" t="s">
        <v>474</v>
      </c>
      <c r="I132" s="74" t="s">
        <v>201</v>
      </c>
      <c r="J132" s="39" t="s">
        <v>508</v>
      </c>
      <c r="K132" s="58"/>
      <c r="L132" s="86"/>
      <c r="M132" s="37"/>
      <c r="N132" s="25"/>
      <c r="O132" s="30" t="str">
        <f t="shared" si="3"/>
        <v xml:space="preserve">4.10 Wstawki hamulcowe </v>
      </c>
      <c r="P132" s="25" t="str">
        <f t="shared" si="2"/>
        <v/>
      </c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 spans="1:29" s="38" customFormat="1" ht="14.5" customHeight="1">
      <c r="A133" s="166"/>
      <c r="B133" s="168"/>
      <c r="C133" s="33" t="s">
        <v>246</v>
      </c>
      <c r="D133" s="34" t="s">
        <v>247</v>
      </c>
      <c r="F133" s="35" t="s">
        <v>230</v>
      </c>
      <c r="G133" s="67" t="s">
        <v>482</v>
      </c>
      <c r="H133" s="87" t="s">
        <v>474</v>
      </c>
      <c r="I133" s="74" t="s">
        <v>204</v>
      </c>
      <c r="J133" s="39" t="s">
        <v>247</v>
      </c>
      <c r="K133" s="58"/>
      <c r="L133" s="86"/>
      <c r="M133" s="37"/>
      <c r="N133" s="25"/>
      <c r="O133" s="30" t="str">
        <f t="shared" si="3"/>
        <v>4.11 Okładziny cierne hamulca tarczowego</v>
      </c>
      <c r="P133" s="25" t="str">
        <f t="shared" si="2"/>
        <v/>
      </c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 spans="1:29" s="38" customFormat="1" ht="26">
      <c r="A134" s="166"/>
      <c r="B134" s="168"/>
      <c r="C134" s="33" t="s">
        <v>248</v>
      </c>
      <c r="D134" s="34" t="s">
        <v>249</v>
      </c>
      <c r="F134" s="35" t="s">
        <v>230</v>
      </c>
      <c r="G134" s="67" t="s">
        <v>482</v>
      </c>
      <c r="H134" s="58" t="s">
        <v>479</v>
      </c>
      <c r="I134" s="74" t="s">
        <v>219</v>
      </c>
      <c r="J134" s="39" t="s">
        <v>321</v>
      </c>
      <c r="K134" s="58"/>
      <c r="L134" s="86"/>
      <c r="M134" s="37"/>
      <c r="N134" s="25"/>
      <c r="O134" s="30" t="str">
        <f t="shared" si="3"/>
        <v>4.12 Mechanizmy zaciskowe hamulca tarczowego</v>
      </c>
      <c r="P134" s="25" t="str">
        <f t="shared" si="2"/>
        <v/>
      </c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spans="1:29" s="38" customFormat="1" ht="14.5" customHeight="1">
      <c r="A135" s="166"/>
      <c r="B135" s="168"/>
      <c r="C135" s="33" t="s">
        <v>250</v>
      </c>
      <c r="D135" s="34" t="s">
        <v>251</v>
      </c>
      <c r="F135" s="35" t="s">
        <v>230</v>
      </c>
      <c r="G135" s="67" t="s">
        <v>482</v>
      </c>
      <c r="H135" s="87" t="s">
        <v>474</v>
      </c>
      <c r="I135" s="74" t="s">
        <v>495</v>
      </c>
      <c r="J135" s="34" t="s">
        <v>251</v>
      </c>
      <c r="K135" s="58"/>
      <c r="L135" s="86"/>
      <c r="M135" s="37"/>
      <c r="N135" s="25"/>
      <c r="O135" s="30" t="str">
        <f t="shared" si="3"/>
        <v>4.13 Zespół hamulca szynowego</v>
      </c>
      <c r="P135" s="25" t="str">
        <f t="shared" ref="P135:P198" si="4">RIGHT(N135,4)</f>
        <v/>
      </c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 spans="1:29" s="38" customFormat="1" ht="14.5" customHeight="1">
      <c r="A136" s="166"/>
      <c r="B136" s="168"/>
      <c r="C136" s="33" t="s">
        <v>252</v>
      </c>
      <c r="D136" s="34" t="s">
        <v>253</v>
      </c>
      <c r="F136" s="35" t="s">
        <v>230</v>
      </c>
      <c r="G136" s="67" t="s">
        <v>482</v>
      </c>
      <c r="H136" s="58" t="s">
        <v>479</v>
      </c>
      <c r="I136" s="74" t="s">
        <v>496</v>
      </c>
      <c r="J136" s="34" t="s">
        <v>253</v>
      </c>
      <c r="K136" s="58"/>
      <c r="L136" s="86"/>
      <c r="M136" s="37"/>
      <c r="N136" s="25"/>
      <c r="O136" s="30" t="str">
        <f t="shared" ref="O136:O199" si="5">IF(OR(D136="puste",NOT(ISBLANK(B136)),ISBLANK(I136)),"",CONCATENATE(C136," ",D136))</f>
        <v xml:space="preserve">4.14 Samoczynne nastawiacze klocków </v>
      </c>
      <c r="P136" s="25" t="str">
        <f t="shared" si="4"/>
        <v/>
      </c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 spans="1:29" s="38" customFormat="1" ht="14.5" customHeight="1">
      <c r="A137" s="166"/>
      <c r="B137" s="168"/>
      <c r="C137" s="33" t="s">
        <v>254</v>
      </c>
      <c r="D137" s="34" t="s">
        <v>255</v>
      </c>
      <c r="F137" s="35" t="s">
        <v>160</v>
      </c>
      <c r="G137" s="66" t="s">
        <v>480</v>
      </c>
      <c r="H137" s="87" t="s">
        <v>474</v>
      </c>
      <c r="I137" s="74" t="s">
        <v>217</v>
      </c>
      <c r="J137" s="39" t="s">
        <v>255</v>
      </c>
      <c r="K137" s="58"/>
      <c r="L137" s="86"/>
      <c r="M137" s="37"/>
      <c r="N137" s="25"/>
      <c r="O137" s="30" t="str">
        <f t="shared" si="5"/>
        <v>4.15 Układ przeciwpoślizgowy i układ detekcji maźnic</v>
      </c>
      <c r="P137" s="25" t="str">
        <f t="shared" si="4"/>
        <v/>
      </c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 spans="1:29" s="38" customFormat="1" ht="14.5" customHeight="1">
      <c r="A138" s="166"/>
      <c r="B138" s="168"/>
      <c r="C138" s="33" t="s">
        <v>256</v>
      </c>
      <c r="D138" s="34" t="s">
        <v>257</v>
      </c>
      <c r="F138" s="35" t="s">
        <v>213</v>
      </c>
      <c r="G138" s="66" t="s">
        <v>480</v>
      </c>
      <c r="H138" s="58" t="s">
        <v>479</v>
      </c>
      <c r="I138" s="74" t="s">
        <v>221</v>
      </c>
      <c r="J138" s="39" t="s">
        <v>257</v>
      </c>
      <c r="K138" s="58"/>
      <c r="L138" s="86"/>
      <c r="M138" s="37"/>
      <c r="N138" s="25"/>
      <c r="O138" s="30" t="str">
        <f t="shared" si="5"/>
        <v>4.16 Manometry</v>
      </c>
      <c r="P138" s="25" t="str">
        <f t="shared" si="4"/>
        <v/>
      </c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 spans="1:29" s="38" customFormat="1" ht="14.5" customHeight="1">
      <c r="A139" s="166"/>
      <c r="B139" s="168"/>
      <c r="C139" s="33" t="s">
        <v>332</v>
      </c>
      <c r="D139" s="34" t="s">
        <v>282</v>
      </c>
      <c r="F139" s="48" t="s">
        <v>242</v>
      </c>
      <c r="G139" s="66" t="s">
        <v>480</v>
      </c>
      <c r="H139" s="58" t="s">
        <v>479</v>
      </c>
      <c r="I139" s="33" t="s">
        <v>209</v>
      </c>
      <c r="J139" s="34" t="s">
        <v>282</v>
      </c>
      <c r="K139" s="58"/>
      <c r="L139" s="86"/>
      <c r="M139" s="37"/>
      <c r="N139" s="25"/>
      <c r="O139" s="30" t="str">
        <f t="shared" si="5"/>
        <v>4.17 Zbiorniki sprężonego powietrza</v>
      </c>
      <c r="P139" s="25" t="str">
        <f t="shared" si="4"/>
        <v/>
      </c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 spans="1:29" s="38" customFormat="1" ht="14.5" customHeight="1">
      <c r="A140" s="166"/>
      <c r="B140" s="168"/>
      <c r="C140" s="33" t="s">
        <v>333</v>
      </c>
      <c r="D140" s="39" t="s">
        <v>320</v>
      </c>
      <c r="F140" s="49" t="s">
        <v>230</v>
      </c>
      <c r="G140" s="67" t="s">
        <v>482</v>
      </c>
      <c r="H140" s="58" t="s">
        <v>479</v>
      </c>
      <c r="I140" s="33" t="s">
        <v>214</v>
      </c>
      <c r="J140" s="39" t="s">
        <v>320</v>
      </c>
      <c r="K140" s="58"/>
      <c r="L140" s="86"/>
      <c r="M140" s="37"/>
      <c r="N140" s="25"/>
      <c r="O140" s="30" t="str">
        <f t="shared" si="5"/>
        <v>4.18 Zawory bezpieczeństwa</v>
      </c>
      <c r="P140" s="25" t="str">
        <f t="shared" si="4"/>
        <v/>
      </c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</row>
    <row r="141" spans="1:29" s="38" customFormat="1" ht="14.5" customHeight="1">
      <c r="A141" s="166"/>
      <c r="B141" s="168"/>
      <c r="C141" s="27" t="s">
        <v>110</v>
      </c>
      <c r="D141" s="27" t="s">
        <v>498</v>
      </c>
      <c r="E141" s="32"/>
      <c r="F141" s="31"/>
      <c r="G141" s="31"/>
      <c r="H141" s="31"/>
      <c r="I141" s="31"/>
      <c r="J141" s="31"/>
      <c r="K141" s="31"/>
      <c r="L141" s="30"/>
      <c r="M141" s="37"/>
      <c r="N141" s="25"/>
      <c r="O141" s="30" t="str">
        <f t="shared" si="5"/>
        <v/>
      </c>
      <c r="P141" s="25" t="str">
        <f t="shared" si="4"/>
        <v/>
      </c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</row>
    <row r="142" spans="1:29" s="38" customFormat="1" ht="14.5" customHeight="1">
      <c r="A142" s="166"/>
      <c r="B142" s="168"/>
      <c r="C142" s="33" t="s">
        <v>258</v>
      </c>
      <c r="D142" s="34" t="s">
        <v>259</v>
      </c>
      <c r="F142" s="35" t="s">
        <v>213</v>
      </c>
      <c r="G142" s="66" t="s">
        <v>480</v>
      </c>
      <c r="H142" s="58" t="s">
        <v>479</v>
      </c>
      <c r="I142" s="33" t="s">
        <v>512</v>
      </c>
      <c r="J142" s="34" t="s">
        <v>259</v>
      </c>
      <c r="K142" s="58"/>
      <c r="L142" s="86"/>
      <c r="M142" s="37"/>
      <c r="N142" s="25"/>
      <c r="O142" s="30" t="str">
        <f t="shared" si="5"/>
        <v xml:space="preserve">5.1 Ciśnieniomierze i  mierniki </v>
      </c>
      <c r="P142" s="25" t="str">
        <f t="shared" si="4"/>
        <v/>
      </c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</row>
    <row r="143" spans="1:29" s="38" customFormat="1" ht="14.5" customHeight="1">
      <c r="A143" s="166"/>
      <c r="B143" s="168"/>
      <c r="C143" s="33" t="s">
        <v>260</v>
      </c>
      <c r="D143" s="34" t="s">
        <v>261</v>
      </c>
      <c r="F143" s="35" t="s">
        <v>218</v>
      </c>
      <c r="G143" s="66" t="s">
        <v>480</v>
      </c>
      <c r="H143" s="58" t="s">
        <v>479</v>
      </c>
      <c r="I143" s="33" t="s">
        <v>513</v>
      </c>
      <c r="J143" s="34" t="s">
        <v>261</v>
      </c>
      <c r="K143" s="58"/>
      <c r="L143" s="86"/>
      <c r="M143" s="37"/>
      <c r="N143" s="25"/>
      <c r="O143" s="30" t="str">
        <f t="shared" si="5"/>
        <v>5.2 Piece grzewcze wodne i olejowe</v>
      </c>
      <c r="P143" s="25" t="str">
        <f t="shared" si="4"/>
        <v/>
      </c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</row>
    <row r="144" spans="1:29" s="38" customFormat="1" ht="21">
      <c r="A144" s="166"/>
      <c r="B144" s="168"/>
      <c r="C144" s="33" t="s">
        <v>262</v>
      </c>
      <c r="D144" s="42" t="s">
        <v>263</v>
      </c>
      <c r="F144" s="37" t="s">
        <v>264</v>
      </c>
      <c r="G144" s="68" t="s">
        <v>485</v>
      </c>
      <c r="H144" s="87" t="s">
        <v>474</v>
      </c>
      <c r="I144" s="33" t="s">
        <v>514</v>
      </c>
      <c r="J144" s="42" t="s">
        <v>263</v>
      </c>
      <c r="K144" s="69" t="s">
        <v>486</v>
      </c>
      <c r="L144" s="86"/>
      <c r="M144" s="37"/>
      <c r="N144" s="25"/>
      <c r="O144" s="30" t="str">
        <f t="shared" si="5"/>
        <v>5.3 Fotele i leżanki</v>
      </c>
      <c r="P144" s="25" t="str">
        <f t="shared" si="4"/>
        <v/>
      </c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</row>
    <row r="145" spans="1:29" s="38" customFormat="1" ht="14.5" customHeight="1">
      <c r="A145" s="166"/>
      <c r="B145" s="168"/>
      <c r="C145" s="92" t="s">
        <v>265</v>
      </c>
      <c r="D145" s="92" t="s">
        <v>555</v>
      </c>
      <c r="F145" s="37"/>
      <c r="G145" s="58"/>
      <c r="H145" s="58"/>
      <c r="I145" s="33"/>
      <c r="J145" s="42"/>
      <c r="K145" s="58"/>
      <c r="L145" s="92"/>
      <c r="M145" s="37"/>
      <c r="N145" s="25"/>
      <c r="O145" s="30" t="str">
        <f t="shared" si="5"/>
        <v/>
      </c>
      <c r="P145" s="25" t="str">
        <f t="shared" si="4"/>
        <v/>
      </c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 spans="1:29" s="38" customFormat="1" ht="14.5" customHeight="1">
      <c r="A146" s="166"/>
      <c r="B146" s="168"/>
      <c r="C146" s="33" t="s">
        <v>266</v>
      </c>
      <c r="D146" s="42" t="s">
        <v>267</v>
      </c>
      <c r="F146" s="37" t="s">
        <v>264</v>
      </c>
      <c r="G146" s="66" t="s">
        <v>480</v>
      </c>
      <c r="H146" s="58" t="s">
        <v>479</v>
      </c>
      <c r="I146" s="33" t="s">
        <v>516</v>
      </c>
      <c r="J146" s="70" t="s">
        <v>267</v>
      </c>
      <c r="K146" s="58"/>
      <c r="L146" s="86"/>
      <c r="M146" s="37"/>
      <c r="N146" s="25"/>
      <c r="O146" s="30" t="str">
        <f t="shared" si="5"/>
        <v>5.5 Hydrofory i urządzenia uzdatniania wody</v>
      </c>
      <c r="P146" s="25" t="str">
        <f t="shared" si="4"/>
        <v/>
      </c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</row>
    <row r="147" spans="1:29" s="38" customFormat="1" ht="26">
      <c r="A147" s="166"/>
      <c r="B147" s="168"/>
      <c r="C147" s="33" t="s">
        <v>268</v>
      </c>
      <c r="D147" s="70" t="s">
        <v>269</v>
      </c>
      <c r="F147" s="37" t="s">
        <v>270</v>
      </c>
      <c r="G147" s="68" t="s">
        <v>485</v>
      </c>
      <c r="H147" s="87" t="s">
        <v>474</v>
      </c>
      <c r="I147" s="33" t="s">
        <v>517</v>
      </c>
      <c r="J147" s="70" t="s">
        <v>269</v>
      </c>
      <c r="K147" s="69" t="s">
        <v>486</v>
      </c>
      <c r="L147" s="86"/>
      <c r="M147" s="37"/>
      <c r="N147" s="25"/>
      <c r="O147" s="30" t="str">
        <f t="shared" si="5"/>
        <v>5.6 Urządzenia wspomagające wsiadanie: windy, rampy, schodki wysuwane</v>
      </c>
      <c r="P147" s="25" t="str">
        <f t="shared" si="4"/>
        <v/>
      </c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</row>
    <row r="148" spans="1:29" s="38" customFormat="1" ht="21">
      <c r="A148" s="166"/>
      <c r="B148" s="168"/>
      <c r="C148" s="33" t="s">
        <v>271</v>
      </c>
      <c r="D148" s="42" t="s">
        <v>272</v>
      </c>
      <c r="F148" s="37" t="s">
        <v>184</v>
      </c>
      <c r="G148" s="68" t="s">
        <v>485</v>
      </c>
      <c r="H148" s="87" t="s">
        <v>474</v>
      </c>
      <c r="I148" s="33" t="s">
        <v>518</v>
      </c>
      <c r="J148" s="70" t="s">
        <v>272</v>
      </c>
      <c r="K148" s="69" t="s">
        <v>486</v>
      </c>
      <c r="L148" s="86"/>
      <c r="M148" s="37"/>
      <c r="N148" s="25"/>
      <c r="O148" s="30" t="str">
        <f t="shared" si="5"/>
        <v>5.7 Amortyzatory hydrauliczne i cierne</v>
      </c>
      <c r="P148" s="25" t="str">
        <f t="shared" si="4"/>
        <v/>
      </c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</row>
    <row r="149" spans="1:29" s="38" customFormat="1" ht="21">
      <c r="A149" s="166"/>
      <c r="B149" s="168"/>
      <c r="C149" s="33" t="s">
        <v>273</v>
      </c>
      <c r="D149" s="39" t="s">
        <v>274</v>
      </c>
      <c r="F149" s="35" t="s">
        <v>264</v>
      </c>
      <c r="G149" s="68" t="s">
        <v>485</v>
      </c>
      <c r="H149" s="87" t="s">
        <v>474</v>
      </c>
      <c r="I149" s="33" t="s">
        <v>519</v>
      </c>
      <c r="J149" s="34" t="s">
        <v>274</v>
      </c>
      <c r="K149" s="69" t="s">
        <v>486</v>
      </c>
      <c r="L149" s="86"/>
      <c r="M149" s="37"/>
      <c r="N149" s="25"/>
      <c r="O149" s="30" t="str">
        <f t="shared" si="5"/>
        <v>5.8 Zamknięte układy WC</v>
      </c>
      <c r="P149" s="25" t="str">
        <f t="shared" si="4"/>
        <v/>
      </c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</row>
    <row r="150" spans="1:29" s="38" customFormat="1" ht="14.5" customHeight="1">
      <c r="A150" s="166"/>
      <c r="B150" s="168"/>
      <c r="C150" s="33" t="s">
        <v>275</v>
      </c>
      <c r="D150" s="42" t="s">
        <v>276</v>
      </c>
      <c r="F150" s="37" t="s">
        <v>264</v>
      </c>
      <c r="G150" s="67" t="s">
        <v>482</v>
      </c>
      <c r="H150" s="87" t="s">
        <v>474</v>
      </c>
      <c r="I150" s="33" t="s">
        <v>520</v>
      </c>
      <c r="J150" s="42" t="s">
        <v>276</v>
      </c>
      <c r="K150" s="58"/>
      <c r="L150" s="86"/>
      <c r="M150" s="37"/>
      <c r="N150" s="25"/>
      <c r="O150" s="30" t="str">
        <f t="shared" si="5"/>
        <v>5.9 Zbiorniki na wodę i fekalia</v>
      </c>
      <c r="P150" s="25" t="str">
        <f t="shared" si="4"/>
        <v/>
      </c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</row>
    <row r="151" spans="1:29" s="26" customFormat="1" ht="21">
      <c r="A151" s="166"/>
      <c r="B151" s="168"/>
      <c r="C151" s="33" t="s">
        <v>277</v>
      </c>
      <c r="D151" s="34" t="s">
        <v>278</v>
      </c>
      <c r="E151" s="38"/>
      <c r="F151" s="35" t="s">
        <v>222</v>
      </c>
      <c r="G151" s="68" t="s">
        <v>485</v>
      </c>
      <c r="H151" s="58" t="s">
        <v>479</v>
      </c>
      <c r="I151" s="33" t="s">
        <v>521</v>
      </c>
      <c r="J151" s="34" t="s">
        <v>278</v>
      </c>
      <c r="K151" s="69" t="s">
        <v>486</v>
      </c>
      <c r="L151" s="86"/>
      <c r="M151" s="25"/>
      <c r="N151" s="25"/>
      <c r="O151" s="30" t="str">
        <f t="shared" si="5"/>
        <v>5.10 Drzwi wejściowe łamane</v>
      </c>
      <c r="P151" s="25" t="str">
        <f t="shared" si="4"/>
        <v/>
      </c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s="32" customFormat="1" ht="14.5" customHeight="1">
      <c r="A152" s="166"/>
      <c r="B152" s="168"/>
      <c r="C152" s="33" t="s">
        <v>279</v>
      </c>
      <c r="D152" s="34" t="s">
        <v>280</v>
      </c>
      <c r="E152" s="38"/>
      <c r="F152" s="35" t="s">
        <v>270</v>
      </c>
      <c r="G152" s="67" t="s">
        <v>482</v>
      </c>
      <c r="H152" s="58" t="s">
        <v>474</v>
      </c>
      <c r="I152" s="33" t="s">
        <v>522</v>
      </c>
      <c r="J152" s="34" t="s">
        <v>280</v>
      </c>
      <c r="K152" s="58"/>
      <c r="L152" s="86"/>
      <c r="M152" s="30"/>
      <c r="N152" s="25"/>
      <c r="O152" s="30" t="str">
        <f t="shared" si="5"/>
        <v>5.11 Okna</v>
      </c>
      <c r="P152" s="25" t="str">
        <f t="shared" si="4"/>
        <v/>
      </c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spans="1:29" s="38" customFormat="1" ht="14.5" customHeight="1">
      <c r="A153" s="166"/>
      <c r="B153" s="168"/>
      <c r="C153" s="33" t="s">
        <v>281</v>
      </c>
      <c r="D153" s="34" t="s">
        <v>282</v>
      </c>
      <c r="F153" s="35" t="s">
        <v>242</v>
      </c>
      <c r="G153" s="66" t="s">
        <v>480</v>
      </c>
      <c r="H153" s="58" t="s">
        <v>479</v>
      </c>
      <c r="I153" s="33" t="s">
        <v>523</v>
      </c>
      <c r="J153" s="34" t="s">
        <v>282</v>
      </c>
      <c r="K153" s="58"/>
      <c r="L153" s="86"/>
      <c r="M153" s="37"/>
      <c r="N153" s="25"/>
      <c r="O153" s="30" t="str">
        <f t="shared" si="5"/>
        <v>5.12 Zbiorniki sprężonego powietrza</v>
      </c>
      <c r="P153" s="25" t="str">
        <f t="shared" si="4"/>
        <v/>
      </c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</row>
    <row r="154" spans="1:29" s="38" customFormat="1" ht="14.5" customHeight="1">
      <c r="A154" s="166"/>
      <c r="B154" s="168"/>
      <c r="C154" s="33" t="s">
        <v>283</v>
      </c>
      <c r="D154" s="34" t="s">
        <v>284</v>
      </c>
      <c r="F154" s="35" t="s">
        <v>224</v>
      </c>
      <c r="G154" s="66" t="s">
        <v>480</v>
      </c>
      <c r="H154" s="58" t="s">
        <v>479</v>
      </c>
      <c r="I154" s="33" t="s">
        <v>524</v>
      </c>
      <c r="J154" s="34" t="s">
        <v>284</v>
      </c>
      <c r="K154" s="58"/>
      <c r="L154" s="86"/>
      <c r="M154" s="37"/>
      <c r="N154" s="25"/>
      <c r="O154" s="30" t="str">
        <f t="shared" si="5"/>
        <v>5.13 Przekładnie i wały cardana</v>
      </c>
      <c r="P154" s="25" t="str">
        <f t="shared" si="4"/>
        <v/>
      </c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 spans="1:29" s="38" customFormat="1" ht="21">
      <c r="A155" s="166"/>
      <c r="B155" s="168"/>
      <c r="C155" s="33" t="s">
        <v>285</v>
      </c>
      <c r="D155" s="34" t="s">
        <v>286</v>
      </c>
      <c r="F155" s="35" t="s">
        <v>184</v>
      </c>
      <c r="G155" s="68" t="s">
        <v>485</v>
      </c>
      <c r="H155" s="58" t="s">
        <v>479</v>
      </c>
      <c r="I155" s="33" t="s">
        <v>525</v>
      </c>
      <c r="J155" s="34" t="s">
        <v>286</v>
      </c>
      <c r="K155" s="69" t="s">
        <v>486</v>
      </c>
      <c r="L155" s="86"/>
      <c r="M155" s="37"/>
      <c r="N155" s="25"/>
      <c r="O155" s="30" t="str">
        <f t="shared" si="5"/>
        <v>5.14 Przejścia międzywagonowe</v>
      </c>
      <c r="P155" s="25" t="str">
        <f t="shared" si="4"/>
        <v/>
      </c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 spans="1:29" s="38" customFormat="1" ht="14.5" customHeight="1">
      <c r="A156" s="166"/>
      <c r="B156" s="168"/>
      <c r="C156" s="33" t="s">
        <v>287</v>
      </c>
      <c r="D156" s="34" t="s">
        <v>288</v>
      </c>
      <c r="F156" s="35" t="s">
        <v>184</v>
      </c>
      <c r="G156" s="67" t="s">
        <v>482</v>
      </c>
      <c r="H156" s="58" t="s">
        <v>479</v>
      </c>
      <c r="I156" s="33" t="s">
        <v>526</v>
      </c>
      <c r="J156" s="34" t="s">
        <v>288</v>
      </c>
      <c r="K156" s="58"/>
      <c r="L156" s="86"/>
      <c r="M156" s="37"/>
      <c r="N156" s="25"/>
      <c r="O156" s="30" t="str">
        <f t="shared" si="5"/>
        <v>5.15 Uszczelnienia drzwi i okien</v>
      </c>
      <c r="P156" s="25" t="str">
        <f t="shared" si="4"/>
        <v/>
      </c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</row>
    <row r="157" spans="1:29" s="32" customFormat="1" ht="14.5" customHeight="1">
      <c r="A157" s="166"/>
      <c r="B157" s="168"/>
      <c r="C157" s="33" t="s">
        <v>289</v>
      </c>
      <c r="D157" s="34" t="s">
        <v>290</v>
      </c>
      <c r="E157" s="38"/>
      <c r="F157" s="35" t="s">
        <v>264</v>
      </c>
      <c r="G157" s="66" t="s">
        <v>480</v>
      </c>
      <c r="H157" s="58" t="s">
        <v>479</v>
      </c>
      <c r="I157" s="33" t="s">
        <v>527</v>
      </c>
      <c r="J157" s="34" t="s">
        <v>290</v>
      </c>
      <c r="K157" s="58"/>
      <c r="L157" s="86"/>
      <c r="M157" s="30"/>
      <c r="N157" s="25"/>
      <c r="O157" s="30" t="str">
        <f t="shared" si="5"/>
        <v>5.16 Galanteria wagonowa</v>
      </c>
      <c r="P157" s="25" t="str">
        <f t="shared" si="4"/>
        <v/>
      </c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spans="1:29" s="38" customFormat="1" ht="14.5" customHeight="1">
      <c r="A158" s="166"/>
      <c r="B158" s="168"/>
      <c r="C158" s="33" t="s">
        <v>291</v>
      </c>
      <c r="D158" s="34" t="s">
        <v>499</v>
      </c>
      <c r="F158" s="35" t="s">
        <v>216</v>
      </c>
      <c r="G158" s="67" t="s">
        <v>482</v>
      </c>
      <c r="H158" s="87" t="s">
        <v>474</v>
      </c>
      <c r="I158" s="33" t="s">
        <v>528</v>
      </c>
      <c r="J158" s="34" t="s">
        <v>292</v>
      </c>
      <c r="K158" s="58"/>
      <c r="L158" s="86"/>
      <c r="M158" s="37"/>
      <c r="N158" s="25"/>
      <c r="O158" s="30" t="str">
        <f t="shared" si="5"/>
        <v>5.17 Sygnalizacja końca pociągu i sygnałowa</v>
      </c>
      <c r="P158" s="25" t="str">
        <f t="shared" si="4"/>
        <v/>
      </c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spans="1:29" s="38" customFormat="1" ht="14.5" customHeight="1">
      <c r="A159" s="166"/>
      <c r="B159" s="168"/>
      <c r="C159" s="33" t="s">
        <v>293</v>
      </c>
      <c r="D159" s="34" t="s">
        <v>294</v>
      </c>
      <c r="F159" s="35">
        <v>16</v>
      </c>
      <c r="G159" s="66" t="s">
        <v>480</v>
      </c>
      <c r="H159" s="58" t="s">
        <v>479</v>
      </c>
      <c r="I159" s="82" t="s">
        <v>529</v>
      </c>
      <c r="J159" s="75" t="s">
        <v>294</v>
      </c>
      <c r="K159" s="58"/>
      <c r="L159" s="86"/>
      <c r="M159" s="37"/>
      <c r="N159" s="25"/>
      <c r="O159" s="30" t="str">
        <f t="shared" si="5"/>
        <v>5.18 Elementy złączne specjalne</v>
      </c>
      <c r="P159" s="25" t="str">
        <f t="shared" si="4"/>
        <v/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</row>
    <row r="160" spans="1:29" s="38" customFormat="1" ht="14.5" customHeight="1">
      <c r="A160" s="166"/>
      <c r="B160" s="168"/>
      <c r="C160" s="33" t="s">
        <v>500</v>
      </c>
      <c r="D160" s="75" t="s">
        <v>610</v>
      </c>
      <c r="F160" s="76">
        <v>13</v>
      </c>
      <c r="G160" s="78" t="s">
        <v>480</v>
      </c>
      <c r="H160" s="58" t="s">
        <v>479</v>
      </c>
      <c r="I160" s="82" t="s">
        <v>530</v>
      </c>
      <c r="J160" s="79" t="s">
        <v>610</v>
      </c>
      <c r="K160" s="58"/>
      <c r="L160" s="86"/>
      <c r="M160" s="37"/>
      <c r="N160" s="25"/>
      <c r="O160" s="30" t="str">
        <f t="shared" si="5"/>
        <v>5.19 Przyciski np. do drzwi, przełączniki</v>
      </c>
      <c r="P160" s="25" t="str">
        <f t="shared" si="4"/>
        <v/>
      </c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</row>
    <row r="161" spans="1:29" s="38" customFormat="1" ht="14.5" customHeight="1">
      <c r="A161" s="166"/>
      <c r="B161" s="168"/>
      <c r="C161" s="74" t="s">
        <v>501</v>
      </c>
      <c r="D161" s="79" t="s">
        <v>502</v>
      </c>
      <c r="F161" s="76">
        <v>2</v>
      </c>
      <c r="G161" s="78" t="s">
        <v>480</v>
      </c>
      <c r="H161" s="58" t="s">
        <v>479</v>
      </c>
      <c r="I161" s="83" t="s">
        <v>511</v>
      </c>
      <c r="J161" s="79" t="s">
        <v>502</v>
      </c>
      <c r="K161" s="58"/>
      <c r="L161" s="86"/>
      <c r="M161" s="37"/>
      <c r="N161" s="25"/>
      <c r="O161" s="30" t="str">
        <f t="shared" si="5"/>
        <v>5.20 Gaśnice</v>
      </c>
      <c r="P161" s="25" t="str">
        <f t="shared" si="4"/>
        <v/>
      </c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</row>
    <row r="162" spans="1:29" s="38" customFormat="1" ht="14.5" customHeight="1">
      <c r="A162" s="166"/>
      <c r="B162" s="169"/>
      <c r="C162" s="92" t="s">
        <v>503</v>
      </c>
      <c r="D162" s="92" t="s">
        <v>596</v>
      </c>
      <c r="F162" s="76"/>
      <c r="G162" s="77"/>
      <c r="H162" s="58"/>
      <c r="I162" s="83"/>
      <c r="J162" s="79"/>
      <c r="K162" s="58"/>
      <c r="L162" s="92"/>
      <c r="M162" s="37"/>
      <c r="N162" s="25"/>
      <c r="O162" s="30" t="str">
        <f t="shared" si="5"/>
        <v/>
      </c>
      <c r="P162" s="25" t="str">
        <f t="shared" si="4"/>
        <v/>
      </c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</row>
    <row r="163" spans="1:29" s="38" customFormat="1" ht="26">
      <c r="A163" s="166"/>
      <c r="B163" s="117"/>
      <c r="C163" s="74" t="s">
        <v>572</v>
      </c>
      <c r="D163" s="34" t="s">
        <v>424</v>
      </c>
      <c r="F163" s="48" t="s">
        <v>264</v>
      </c>
      <c r="G163" s="68" t="s">
        <v>485</v>
      </c>
      <c r="H163" s="58" t="s">
        <v>479</v>
      </c>
      <c r="I163" s="54" t="s">
        <v>423</v>
      </c>
      <c r="J163" s="34" t="s">
        <v>424</v>
      </c>
      <c r="K163" s="58"/>
      <c r="L163" s="86"/>
      <c r="M163" s="37"/>
      <c r="N163" s="25"/>
      <c r="O163" s="30" t="str">
        <f t="shared" si="5"/>
        <v xml:space="preserve">5.22 Instalacja wodna  z systemem  usuwania nieczystości </v>
      </c>
      <c r="P163" s="25" t="str">
        <f t="shared" si="4"/>
        <v/>
      </c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</row>
    <row r="164" spans="1:29" s="38" customFormat="1" ht="26">
      <c r="A164" s="166"/>
      <c r="B164" s="117"/>
      <c r="C164" s="74" t="s">
        <v>573</v>
      </c>
      <c r="D164" s="39" t="s">
        <v>636</v>
      </c>
      <c r="F164" s="48" t="s">
        <v>426</v>
      </c>
      <c r="G164" s="68" t="s">
        <v>485</v>
      </c>
      <c r="H164" s="58" t="s">
        <v>479</v>
      </c>
      <c r="I164" s="81" t="s">
        <v>425</v>
      </c>
      <c r="J164" s="39" t="s">
        <v>611</v>
      </c>
      <c r="K164" s="58"/>
      <c r="L164" s="86"/>
      <c r="M164" s="37"/>
      <c r="N164" s="25"/>
      <c r="O164" s="30" t="str">
        <f t="shared" si="5"/>
        <v>5.23 Urządzenia zewnętrzne i wewnętrzne (np. podest maszynisty, automat vendingowy)</v>
      </c>
      <c r="P164" s="25" t="str">
        <f t="shared" si="4"/>
        <v/>
      </c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</row>
    <row r="165" spans="1:29" s="38" customFormat="1" ht="14.5" customHeight="1">
      <c r="A165" s="166"/>
      <c r="B165" s="117"/>
      <c r="C165" s="27" t="s">
        <v>574</v>
      </c>
      <c r="D165" s="27" t="s">
        <v>400</v>
      </c>
      <c r="E165" s="27"/>
      <c r="F165" s="31"/>
      <c r="G165" s="31"/>
      <c r="H165" s="31"/>
      <c r="I165" s="27"/>
      <c r="J165" s="27"/>
      <c r="K165" s="27"/>
      <c r="L165" s="27"/>
      <c r="M165" s="37"/>
      <c r="N165" s="25"/>
      <c r="O165" s="30" t="str">
        <f t="shared" si="5"/>
        <v/>
      </c>
      <c r="P165" s="25" t="str">
        <f t="shared" si="4"/>
        <v/>
      </c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</row>
    <row r="166" spans="1:29" s="38" customFormat="1" ht="39">
      <c r="A166" s="166"/>
      <c r="B166" s="117"/>
      <c r="C166" s="74" t="s">
        <v>346</v>
      </c>
      <c r="D166" s="34" t="s">
        <v>575</v>
      </c>
      <c r="F166" s="48" t="s">
        <v>184</v>
      </c>
      <c r="G166" s="67" t="s">
        <v>482</v>
      </c>
      <c r="H166" s="58" t="s">
        <v>479</v>
      </c>
      <c r="I166" s="83" t="s">
        <v>401</v>
      </c>
      <c r="J166" s="34" t="s">
        <v>575</v>
      </c>
      <c r="K166" s="58"/>
      <c r="L166" s="86"/>
      <c r="M166" s="37"/>
      <c r="N166" s="25"/>
      <c r="O166" s="30" t="str">
        <f t="shared" si="5"/>
        <v xml:space="preserve">6.1 Części gumowe napędu zestawu kołowego, elementy metalowo- gumowe wózka oraz elementy wulkanizowane pudło- wózek </v>
      </c>
      <c r="P166" s="25" t="str">
        <f t="shared" si="4"/>
        <v/>
      </c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</row>
    <row r="167" spans="1:29" s="38" customFormat="1" ht="14.5" customHeight="1">
      <c r="A167" s="166"/>
      <c r="B167" s="117"/>
      <c r="C167" s="74" t="s">
        <v>348</v>
      </c>
      <c r="D167" s="39" t="s">
        <v>403</v>
      </c>
      <c r="F167" s="49" t="s">
        <v>184</v>
      </c>
      <c r="G167" s="66" t="s">
        <v>480</v>
      </c>
      <c r="H167" s="58" t="s">
        <v>479</v>
      </c>
      <c r="I167" s="83" t="s">
        <v>402</v>
      </c>
      <c r="J167" s="39" t="s">
        <v>403</v>
      </c>
      <c r="K167" s="58"/>
      <c r="L167" s="86"/>
      <c r="M167" s="37"/>
      <c r="N167" s="25"/>
      <c r="O167" s="30" t="str">
        <f t="shared" si="5"/>
        <v>6.2 Uszczelki</v>
      </c>
      <c r="P167" s="25" t="str">
        <f t="shared" si="4"/>
        <v/>
      </c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</row>
    <row r="168" spans="1:29" s="38" customFormat="1" ht="52">
      <c r="A168" s="166"/>
      <c r="B168" s="170" t="s">
        <v>504</v>
      </c>
      <c r="C168" s="97" t="s">
        <v>71</v>
      </c>
      <c r="D168" s="98" t="s">
        <v>295</v>
      </c>
      <c r="E168" s="99"/>
      <c r="F168" s="99"/>
      <c r="G168" s="99"/>
      <c r="H168" s="99"/>
      <c r="I168" s="99"/>
      <c r="J168" s="99"/>
      <c r="K168" s="99"/>
      <c r="L168" s="100"/>
      <c r="M168" s="37"/>
      <c r="N168" s="25" t="str">
        <f>CONCATENATE(B168,".",D168)</f>
        <v>VI . Lokomotywy i elektryczne zespoły trakcyjnepozostałe pojazdy kolejowe z napędem. Zespoły, podzespoły, elementy i części do lokomotyw i pozostałych pojazdów z napędem</v>
      </c>
      <c r="O168" s="30" t="str">
        <f t="shared" si="5"/>
        <v/>
      </c>
      <c r="P168" s="25" t="str">
        <f t="shared" si="4"/>
        <v>ędem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</row>
    <row r="169" spans="1:29" s="38" customFormat="1" ht="14.5" customHeight="1">
      <c r="A169" s="166"/>
      <c r="B169" s="171"/>
      <c r="C169" s="27" t="s">
        <v>74</v>
      </c>
      <c r="D169" s="27" t="s">
        <v>296</v>
      </c>
      <c r="E169" s="32"/>
      <c r="F169" s="31"/>
      <c r="G169" s="31"/>
      <c r="H169" s="31"/>
      <c r="I169" s="31"/>
      <c r="J169" s="31"/>
      <c r="K169" s="31"/>
      <c r="L169" s="30"/>
      <c r="M169" s="37"/>
      <c r="N169" s="25"/>
      <c r="O169" s="30" t="str">
        <f t="shared" si="5"/>
        <v/>
      </c>
      <c r="P169" s="25" t="str">
        <f t="shared" si="4"/>
        <v/>
      </c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</row>
    <row r="170" spans="1:29" s="38" customFormat="1" ht="14.5" customHeight="1">
      <c r="A170" s="166"/>
      <c r="B170" s="171"/>
      <c r="C170" s="33" t="s">
        <v>76</v>
      </c>
      <c r="D170" s="39" t="s">
        <v>604</v>
      </c>
      <c r="F170" s="35">
        <v>17</v>
      </c>
      <c r="G170" s="67" t="s">
        <v>482</v>
      </c>
      <c r="H170" s="58" t="s">
        <v>479</v>
      </c>
      <c r="I170" s="101" t="s">
        <v>71</v>
      </c>
      <c r="J170" s="102" t="s">
        <v>576</v>
      </c>
      <c r="K170" s="172" t="s">
        <v>598</v>
      </c>
      <c r="L170" s="86"/>
      <c r="M170" s="37"/>
      <c r="N170" s="25"/>
      <c r="O170" s="30" t="str">
        <f t="shared" si="5"/>
        <v>1.1 Lokomotywy elektryczne*</v>
      </c>
      <c r="P170" s="25" t="str">
        <f t="shared" si="4"/>
        <v/>
      </c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</row>
    <row r="171" spans="1:29" s="38" customFormat="1" ht="14.5" customHeight="1">
      <c r="A171" s="166"/>
      <c r="B171" s="171"/>
      <c r="C171" s="33" t="s">
        <v>79</v>
      </c>
      <c r="D171" s="34" t="s">
        <v>605</v>
      </c>
      <c r="F171" s="35">
        <v>17</v>
      </c>
      <c r="G171" s="67" t="s">
        <v>482</v>
      </c>
      <c r="H171" s="58" t="s">
        <v>479</v>
      </c>
      <c r="I171" s="101" t="s">
        <v>71</v>
      </c>
      <c r="J171" s="102" t="s">
        <v>576</v>
      </c>
      <c r="K171" s="173"/>
      <c r="L171" s="86"/>
      <c r="M171" s="37"/>
      <c r="N171" s="25"/>
      <c r="O171" s="30" t="str">
        <f t="shared" si="5"/>
        <v>1.2 Lokomotywy spalinowe*</v>
      </c>
      <c r="P171" s="25" t="str">
        <f t="shared" si="4"/>
        <v/>
      </c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</row>
    <row r="172" spans="1:29" s="38" customFormat="1" ht="14.5" customHeight="1">
      <c r="A172" s="166"/>
      <c r="B172" s="171"/>
      <c r="C172" s="33" t="s">
        <v>81</v>
      </c>
      <c r="D172" s="34" t="s">
        <v>606</v>
      </c>
      <c r="F172" s="35">
        <v>17</v>
      </c>
      <c r="G172" s="67" t="s">
        <v>482</v>
      </c>
      <c r="H172" s="58" t="s">
        <v>479</v>
      </c>
      <c r="I172" s="101" t="s">
        <v>71</v>
      </c>
      <c r="J172" s="102" t="s">
        <v>576</v>
      </c>
      <c r="K172" s="173"/>
      <c r="L172" s="86"/>
      <c r="M172" s="37"/>
      <c r="N172" s="25"/>
      <c r="O172" s="30" t="str">
        <f t="shared" si="5"/>
        <v>1.3 Zespoły trakcyjne*</v>
      </c>
      <c r="P172" s="25" t="str">
        <f t="shared" si="4"/>
        <v/>
      </c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</row>
    <row r="173" spans="1:29" s="38" customFormat="1" ht="14.5" customHeight="1">
      <c r="A173" s="166"/>
      <c r="B173" s="171"/>
      <c r="C173" s="33" t="s">
        <v>83</v>
      </c>
      <c r="D173" s="34" t="s">
        <v>577</v>
      </c>
      <c r="F173" s="35">
        <v>17</v>
      </c>
      <c r="G173" s="67" t="s">
        <v>482</v>
      </c>
      <c r="H173" s="58" t="s">
        <v>479</v>
      </c>
      <c r="I173" s="101" t="s">
        <v>71</v>
      </c>
      <c r="J173" s="102" t="s">
        <v>576</v>
      </c>
      <c r="K173" s="174"/>
      <c r="L173" s="86"/>
      <c r="M173" s="37"/>
      <c r="N173" s="25"/>
      <c r="O173" s="30" t="str">
        <f t="shared" si="5"/>
        <v>1.4 Pozostałe pojazdy kolejowe z napędem*</v>
      </c>
      <c r="P173" s="25" t="str">
        <f t="shared" si="4"/>
        <v/>
      </c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</row>
    <row r="174" spans="1:29" s="38" customFormat="1" ht="26">
      <c r="A174" s="166"/>
      <c r="B174" s="171"/>
      <c r="C174" s="27" t="s">
        <v>89</v>
      </c>
      <c r="D174" s="27" t="s">
        <v>297</v>
      </c>
      <c r="E174" s="32"/>
      <c r="F174" s="31"/>
      <c r="G174" s="31"/>
      <c r="H174" s="31"/>
      <c r="I174" s="31"/>
      <c r="J174" s="31"/>
      <c r="K174" s="31"/>
      <c r="L174" s="30"/>
      <c r="M174" s="37"/>
      <c r="N174" s="25"/>
      <c r="O174" s="30" t="str">
        <f t="shared" si="5"/>
        <v/>
      </c>
      <c r="P174" s="25" t="str">
        <f t="shared" si="4"/>
        <v/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</row>
    <row r="175" spans="1:29" s="38" customFormat="1" ht="14.5" customHeight="1">
      <c r="A175" s="166"/>
      <c r="B175" s="171"/>
      <c r="C175" s="33" t="s">
        <v>91</v>
      </c>
      <c r="D175" s="34" t="s">
        <v>152</v>
      </c>
      <c r="F175" s="48" t="s">
        <v>153</v>
      </c>
      <c r="G175" s="67" t="s">
        <v>482</v>
      </c>
      <c r="H175" s="58" t="s">
        <v>479</v>
      </c>
      <c r="I175" s="103" t="s">
        <v>578</v>
      </c>
      <c r="J175" s="103" t="s">
        <v>579</v>
      </c>
      <c r="K175" s="58"/>
      <c r="L175" s="86"/>
      <c r="M175" s="37"/>
      <c r="N175" s="25"/>
      <c r="O175" s="30" t="str">
        <f t="shared" si="5"/>
        <v>2.1 Pudła i ostoje (stan surowy)</v>
      </c>
      <c r="P175" s="25" t="str">
        <f t="shared" si="4"/>
        <v/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</row>
    <row r="176" spans="1:29" s="38" customFormat="1" ht="26">
      <c r="A176" s="166"/>
      <c r="B176" s="171"/>
      <c r="C176" s="33" t="s">
        <v>93</v>
      </c>
      <c r="D176" s="34" t="s">
        <v>154</v>
      </c>
      <c r="F176" s="48">
        <v>13</v>
      </c>
      <c r="G176" s="68" t="s">
        <v>485</v>
      </c>
      <c r="H176" s="87" t="s">
        <v>474</v>
      </c>
      <c r="I176" s="103" t="s">
        <v>578</v>
      </c>
      <c r="J176" s="103" t="s">
        <v>579</v>
      </c>
      <c r="K176" s="69" t="s">
        <v>486</v>
      </c>
      <c r="L176" s="86"/>
      <c r="M176" s="37"/>
      <c r="N176" s="25"/>
      <c r="O176" s="30" t="str">
        <f t="shared" si="5"/>
        <v>2.2 Drzwi kompletne z napędem (wewnętrzne, zewnętrzne i czołowe)</v>
      </c>
      <c r="P176" s="25" t="str">
        <f t="shared" si="4"/>
        <v/>
      </c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</row>
    <row r="177" spans="1:29" s="38" customFormat="1" ht="14.5" customHeight="1">
      <c r="A177" s="166"/>
      <c r="B177" s="171"/>
      <c r="C177" s="33" t="s">
        <v>95</v>
      </c>
      <c r="D177" s="34" t="s">
        <v>298</v>
      </c>
      <c r="F177" s="48">
        <v>13</v>
      </c>
      <c r="G177" s="66" t="s">
        <v>480</v>
      </c>
      <c r="H177" s="87" t="s">
        <v>474</v>
      </c>
      <c r="I177" s="103" t="s">
        <v>578</v>
      </c>
      <c r="J177" s="103" t="s">
        <v>579</v>
      </c>
      <c r="K177" s="58"/>
      <c r="L177" s="86"/>
      <c r="M177" s="37"/>
      <c r="N177" s="25"/>
      <c r="O177" s="30" t="str">
        <f t="shared" si="5"/>
        <v>2.3 Drzwi wahadłowe, przesuwne i skrzydłowe</v>
      </c>
      <c r="P177" s="25" t="str">
        <f t="shared" si="4"/>
        <v/>
      </c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</row>
    <row r="178" spans="1:29" s="38" customFormat="1" ht="14.5" customHeight="1">
      <c r="A178" s="166"/>
      <c r="B178" s="171"/>
      <c r="C178" s="33" t="s">
        <v>156</v>
      </c>
      <c r="D178" s="34" t="s">
        <v>299</v>
      </c>
      <c r="F178" s="48" t="s">
        <v>153</v>
      </c>
      <c r="G178" s="67" t="s">
        <v>482</v>
      </c>
      <c r="H178" s="58" t="s">
        <v>479</v>
      </c>
      <c r="I178" s="103" t="s">
        <v>578</v>
      </c>
      <c r="J178" s="103" t="s">
        <v>579</v>
      </c>
      <c r="K178" s="58"/>
      <c r="L178" s="86"/>
      <c r="M178" s="37"/>
      <c r="N178" s="25"/>
      <c r="O178" s="30" t="str">
        <f t="shared" si="5"/>
        <v>2.4 Wózki, ramy wózków, belki bujakowe, kołyski</v>
      </c>
      <c r="P178" s="25" t="str">
        <f t="shared" si="4"/>
        <v/>
      </c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</row>
    <row r="179" spans="1:29" s="38" customFormat="1" ht="14.5" customHeight="1">
      <c r="A179" s="166"/>
      <c r="B179" s="171"/>
      <c r="C179" s="33" t="s">
        <v>158</v>
      </c>
      <c r="D179" s="34" t="s">
        <v>159</v>
      </c>
      <c r="F179" s="48" t="s">
        <v>160</v>
      </c>
      <c r="G179" s="67" t="s">
        <v>482</v>
      </c>
      <c r="H179" s="58" t="s">
        <v>479</v>
      </c>
      <c r="I179" s="103" t="s">
        <v>578</v>
      </c>
      <c r="J179" s="103" t="s">
        <v>579</v>
      </c>
      <c r="K179" s="58"/>
      <c r="L179" s="86"/>
      <c r="M179" s="37"/>
      <c r="N179" s="25"/>
      <c r="O179" s="30" t="str">
        <f t="shared" si="5"/>
        <v>2.5 Wieszaki belki bujakowej i jego komponenty</v>
      </c>
      <c r="P179" s="25" t="str">
        <f t="shared" si="4"/>
        <v/>
      </c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</row>
    <row r="180" spans="1:29" s="38" customFormat="1" ht="136">
      <c r="A180" s="166"/>
      <c r="B180" s="171"/>
      <c r="C180" s="92" t="s">
        <v>161</v>
      </c>
      <c r="D180" s="92" t="s">
        <v>596</v>
      </c>
      <c r="E180" s="88" t="s">
        <v>580</v>
      </c>
      <c r="F180" s="48"/>
      <c r="G180" s="58"/>
      <c r="H180" s="58"/>
      <c r="I180" s="58"/>
      <c r="J180" s="58"/>
      <c r="K180" s="58"/>
      <c r="L180" s="113" t="s">
        <v>615</v>
      </c>
      <c r="M180" s="37"/>
      <c r="N180" s="25"/>
      <c r="O180" s="30" t="str">
        <f t="shared" si="5"/>
        <v/>
      </c>
      <c r="P180" s="25" t="str">
        <f t="shared" si="4"/>
        <v/>
      </c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</row>
    <row r="181" spans="1:29" s="38" customFormat="1" ht="14.5" customHeight="1">
      <c r="A181" s="166"/>
      <c r="B181" s="171"/>
      <c r="C181" s="33" t="s">
        <v>162</v>
      </c>
      <c r="D181" s="34" t="s">
        <v>300</v>
      </c>
      <c r="F181" s="48" t="s">
        <v>160</v>
      </c>
      <c r="G181" s="67" t="s">
        <v>482</v>
      </c>
      <c r="H181" s="87" t="s">
        <v>474</v>
      </c>
      <c r="I181" s="103" t="s">
        <v>578</v>
      </c>
      <c r="J181" s="103" t="s">
        <v>579</v>
      </c>
      <c r="K181" s="58"/>
      <c r="L181" s="86"/>
      <c r="M181" s="37"/>
      <c r="N181" s="25"/>
      <c r="O181" s="30" t="str">
        <f t="shared" si="5"/>
        <v>2.7 Zestawy kołowe kompletne</v>
      </c>
      <c r="P181" s="25" t="str">
        <f t="shared" si="4"/>
        <v/>
      </c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</row>
    <row r="182" spans="1:29" s="38" customFormat="1" ht="14.5" customHeight="1">
      <c r="A182" s="166"/>
      <c r="B182" s="171"/>
      <c r="C182" s="33" t="s">
        <v>164</v>
      </c>
      <c r="D182" s="34" t="s">
        <v>163</v>
      </c>
      <c r="F182" s="48" t="s">
        <v>160</v>
      </c>
      <c r="G182" s="67" t="s">
        <v>482</v>
      </c>
      <c r="H182" s="87" t="s">
        <v>474</v>
      </c>
      <c r="I182" s="103" t="s">
        <v>578</v>
      </c>
      <c r="J182" s="103" t="s">
        <v>579</v>
      </c>
      <c r="K182" s="58"/>
      <c r="L182" s="86"/>
      <c r="M182" s="37"/>
      <c r="N182" s="25"/>
      <c r="O182" s="30" t="str">
        <f t="shared" si="5"/>
        <v>2.8 Osie zestawów kołowych obrobione</v>
      </c>
      <c r="P182" s="25" t="str">
        <f t="shared" si="4"/>
        <v/>
      </c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</row>
    <row r="183" spans="1:29" s="38" customFormat="1" ht="14.5" customHeight="1">
      <c r="A183" s="166"/>
      <c r="B183" s="171"/>
      <c r="C183" s="33" t="s">
        <v>166</v>
      </c>
      <c r="D183" s="34" t="s">
        <v>165</v>
      </c>
      <c r="F183" s="48" t="s">
        <v>160</v>
      </c>
      <c r="G183" s="67" t="s">
        <v>482</v>
      </c>
      <c r="H183" s="87" t="s">
        <v>474</v>
      </c>
      <c r="I183" s="103" t="s">
        <v>578</v>
      </c>
      <c r="J183" s="103" t="s">
        <v>579</v>
      </c>
      <c r="K183" s="58"/>
      <c r="L183" s="86"/>
      <c r="M183" s="37"/>
      <c r="N183" s="25"/>
      <c r="O183" s="30" t="str">
        <f t="shared" si="5"/>
        <v>2.9 Obręcze zestawów kołowych obrobione</v>
      </c>
      <c r="P183" s="25" t="str">
        <f t="shared" si="4"/>
        <v/>
      </c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</row>
    <row r="184" spans="1:29" s="38" customFormat="1" ht="14.5" customHeight="1">
      <c r="A184" s="166"/>
      <c r="B184" s="171"/>
      <c r="C184" s="33" t="s">
        <v>168</v>
      </c>
      <c r="D184" s="34" t="s">
        <v>167</v>
      </c>
      <c r="F184" s="48" t="s">
        <v>160</v>
      </c>
      <c r="G184" s="67" t="s">
        <v>482</v>
      </c>
      <c r="H184" s="87" t="s">
        <v>474</v>
      </c>
      <c r="I184" s="103" t="s">
        <v>578</v>
      </c>
      <c r="J184" s="103" t="s">
        <v>579</v>
      </c>
      <c r="K184" s="58"/>
      <c r="L184" s="86"/>
      <c r="M184" s="37"/>
      <c r="N184" s="25"/>
      <c r="O184" s="30" t="str">
        <f t="shared" si="5"/>
        <v>2.10 Koła bose zestawów kołowych obrobione</v>
      </c>
      <c r="P184" s="25" t="str">
        <f t="shared" si="4"/>
        <v/>
      </c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</row>
    <row r="185" spans="1:29" s="38" customFormat="1" ht="26">
      <c r="A185" s="166"/>
      <c r="B185" s="171"/>
      <c r="C185" s="33" t="s">
        <v>170</v>
      </c>
      <c r="D185" s="34" t="s">
        <v>301</v>
      </c>
      <c r="F185" s="48" t="s">
        <v>160</v>
      </c>
      <c r="G185" s="67" t="s">
        <v>482</v>
      </c>
      <c r="H185" s="87" t="s">
        <v>474</v>
      </c>
      <c r="I185" s="103" t="s">
        <v>578</v>
      </c>
      <c r="J185" s="103" t="s">
        <v>579</v>
      </c>
      <c r="K185" s="58"/>
      <c r="L185" s="86"/>
      <c r="M185" s="37"/>
      <c r="N185" s="25"/>
      <c r="O185" s="30" t="str">
        <f t="shared" si="5"/>
        <v>2.11 Koła bezobręczowe (monoblokowe) do zestawów kołowych obrobione</v>
      </c>
      <c r="P185" s="25" t="str">
        <f t="shared" si="4"/>
        <v/>
      </c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</row>
    <row r="186" spans="1:29" s="38" customFormat="1" ht="14.5" customHeight="1">
      <c r="A186" s="166"/>
      <c r="B186" s="171"/>
      <c r="C186" s="33" t="s">
        <v>172</v>
      </c>
      <c r="D186" s="34" t="s">
        <v>302</v>
      </c>
      <c r="F186" s="48" t="s">
        <v>160</v>
      </c>
      <c r="G186" s="66" t="s">
        <v>480</v>
      </c>
      <c r="H186" s="58" t="s">
        <v>571</v>
      </c>
      <c r="I186" s="101" t="s">
        <v>71</v>
      </c>
      <c r="J186" s="102" t="s">
        <v>576</v>
      </c>
      <c r="K186" s="58"/>
      <c r="L186" s="86"/>
      <c r="M186" s="37"/>
      <c r="N186" s="25"/>
      <c r="O186" s="30" t="str">
        <f t="shared" si="5"/>
        <v>2.12 Wały drążone obrobione</v>
      </c>
      <c r="P186" s="25" t="str">
        <f t="shared" si="4"/>
        <v/>
      </c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</row>
    <row r="187" spans="1:29" s="38" customFormat="1" ht="14.5" customHeight="1">
      <c r="A187" s="166"/>
      <c r="B187" s="171"/>
      <c r="C187" s="33" t="s">
        <v>173</v>
      </c>
      <c r="D187" s="34" t="s">
        <v>303</v>
      </c>
      <c r="F187" s="48" t="s">
        <v>224</v>
      </c>
      <c r="G187" s="67" t="s">
        <v>482</v>
      </c>
      <c r="H187" s="87" t="s">
        <v>474</v>
      </c>
      <c r="I187" s="101" t="s">
        <v>71</v>
      </c>
      <c r="J187" s="102" t="s">
        <v>576</v>
      </c>
      <c r="K187" s="58"/>
      <c r="L187" s="86"/>
      <c r="M187" s="37"/>
      <c r="N187" s="25"/>
      <c r="O187" s="30" t="str">
        <f t="shared" si="5"/>
        <v>2.13 Elastyczne sprzęgła napędowe przekładni głównych</v>
      </c>
      <c r="P187" s="25" t="str">
        <f t="shared" si="4"/>
        <v/>
      </c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</row>
    <row r="188" spans="1:29" s="38" customFormat="1" ht="26">
      <c r="A188" s="166"/>
      <c r="B188" s="171"/>
      <c r="C188" s="33" t="s">
        <v>175</v>
      </c>
      <c r="D188" s="34" t="s">
        <v>304</v>
      </c>
      <c r="F188" s="48" t="s">
        <v>160</v>
      </c>
      <c r="G188" s="67" t="s">
        <v>482</v>
      </c>
      <c r="H188" s="87" t="s">
        <v>474</v>
      </c>
      <c r="I188" s="103" t="s">
        <v>578</v>
      </c>
      <c r="J188" s="103" t="s">
        <v>579</v>
      </c>
      <c r="K188" s="58"/>
      <c r="L188" s="86"/>
      <c r="M188" s="37"/>
      <c r="N188" s="25"/>
      <c r="O188" s="30" t="str">
        <f t="shared" si="5"/>
        <v xml:space="preserve">2.14 Łożyska toczne i ślizgowe do zestawów kołowych i głównych maszyn elektrycznych </v>
      </c>
      <c r="P188" s="25" t="str">
        <f t="shared" si="4"/>
        <v/>
      </c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</row>
    <row r="189" spans="1:29" s="32" customFormat="1" ht="14.5" customHeight="1">
      <c r="A189" s="166"/>
      <c r="B189" s="171"/>
      <c r="C189" s="33" t="s">
        <v>176</v>
      </c>
      <c r="D189" s="34" t="s">
        <v>305</v>
      </c>
      <c r="E189" s="38"/>
      <c r="F189" s="48" t="s">
        <v>160</v>
      </c>
      <c r="G189" s="66" t="s">
        <v>480</v>
      </c>
      <c r="H189" s="58" t="s">
        <v>479</v>
      </c>
      <c r="I189" s="103" t="s">
        <v>578</v>
      </c>
      <c r="J189" s="103" t="s">
        <v>579</v>
      </c>
      <c r="K189" s="58"/>
      <c r="L189" s="86"/>
      <c r="M189" s="30"/>
      <c r="N189" s="25"/>
      <c r="O189" s="30" t="str">
        <f t="shared" si="5"/>
        <v>2.15 Pozostałe łożyska toczne</v>
      </c>
      <c r="P189" s="25" t="str">
        <f t="shared" si="4"/>
        <v/>
      </c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spans="1:29" s="38" customFormat="1" ht="26">
      <c r="A190" s="166"/>
      <c r="B190" s="171"/>
      <c r="C190" s="33" t="s">
        <v>177</v>
      </c>
      <c r="D190" s="34" t="s">
        <v>581</v>
      </c>
      <c r="F190" s="48" t="s">
        <v>184</v>
      </c>
      <c r="G190" s="66" t="s">
        <v>480</v>
      </c>
      <c r="H190" s="58" t="s">
        <v>479</v>
      </c>
      <c r="I190" s="101" t="s">
        <v>71</v>
      </c>
      <c r="J190" s="102" t="s">
        <v>576</v>
      </c>
      <c r="K190" s="58"/>
      <c r="L190" s="86"/>
      <c r="M190" s="37"/>
      <c r="N190" s="25"/>
      <c r="O190" s="30" t="str">
        <f t="shared" si="5"/>
        <v>2.16 Nastawiacze powrotne międzywózkowe (sprzęgi międzywózkowe)</v>
      </c>
      <c r="P190" s="25" t="str">
        <f t="shared" si="4"/>
        <v/>
      </c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</row>
    <row r="191" spans="1:29" s="38" customFormat="1" ht="26">
      <c r="A191" s="166"/>
      <c r="B191" s="171"/>
      <c r="C191" s="33" t="s">
        <v>179</v>
      </c>
      <c r="D191" s="34" t="s">
        <v>306</v>
      </c>
      <c r="F191" s="48" t="s">
        <v>224</v>
      </c>
      <c r="G191" s="67" t="s">
        <v>482</v>
      </c>
      <c r="H191" s="58" t="s">
        <v>571</v>
      </c>
      <c r="I191" s="101" t="s">
        <v>71</v>
      </c>
      <c r="J191" s="102" t="s">
        <v>576</v>
      </c>
      <c r="K191" s="58"/>
      <c r="L191" s="86"/>
      <c r="M191" s="37"/>
      <c r="N191" s="25"/>
      <c r="O191" s="30" t="str">
        <f t="shared" si="5"/>
        <v>2.17 Koła zębate przekładni głównych i sprzęgła napędu trakcyjnego</v>
      </c>
      <c r="P191" s="25" t="str">
        <f t="shared" si="4"/>
        <v/>
      </c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</row>
    <row r="192" spans="1:29" s="38" customFormat="1" ht="14.5" customHeight="1">
      <c r="A192" s="166"/>
      <c r="B192" s="171"/>
      <c r="C192" s="33" t="s">
        <v>181</v>
      </c>
      <c r="D192" s="34" t="s">
        <v>98</v>
      </c>
      <c r="F192" s="48" t="s">
        <v>160</v>
      </c>
      <c r="G192" s="67" t="s">
        <v>482</v>
      </c>
      <c r="H192" s="58" t="s">
        <v>479</v>
      </c>
      <c r="I192" s="103" t="s">
        <v>578</v>
      </c>
      <c r="J192" s="103" t="s">
        <v>579</v>
      </c>
      <c r="K192" s="58"/>
      <c r="L192" s="86"/>
      <c r="M192" s="37"/>
      <c r="N192" s="25"/>
      <c r="O192" s="30" t="str">
        <f t="shared" si="5"/>
        <v>2.18 Resory piórowe</v>
      </c>
      <c r="P192" s="25" t="str">
        <f t="shared" si="4"/>
        <v/>
      </c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</row>
    <row r="193" spans="1:29" s="38" customFormat="1" ht="52">
      <c r="A193" s="166"/>
      <c r="B193" s="171"/>
      <c r="C193" s="33" t="s">
        <v>182</v>
      </c>
      <c r="D193" s="34" t="s">
        <v>545</v>
      </c>
      <c r="F193" s="48" t="s">
        <v>160</v>
      </c>
      <c r="G193" s="66" t="s">
        <v>480</v>
      </c>
      <c r="H193" s="58" t="s">
        <v>479</v>
      </c>
      <c r="I193" s="103" t="s">
        <v>578</v>
      </c>
      <c r="J193" s="103" t="s">
        <v>579</v>
      </c>
      <c r="K193" s="58"/>
      <c r="L193" s="86"/>
      <c r="M193" s="37"/>
      <c r="N193" s="25"/>
      <c r="O193" s="30" t="str">
        <f t="shared" si="5"/>
        <v>2.19 Sprężyny układu pneumatycznego sprężynowania, sprężyny cylindrów hamulcowych, sprężyny amortyzatorów, urządzeń cięgłowo-zderznych oraz sprężyn podparć ślizgów sprężystych oraz sprężyny pierścieniowe</v>
      </c>
      <c r="P193" s="25" t="str">
        <f t="shared" si="4"/>
        <v/>
      </c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</row>
    <row r="194" spans="1:29" s="38" customFormat="1" ht="26">
      <c r="A194" s="166"/>
      <c r="B194" s="171"/>
      <c r="C194" s="33" t="s">
        <v>185</v>
      </c>
      <c r="D194" s="42" t="s">
        <v>178</v>
      </c>
      <c r="F194" s="36" t="s">
        <v>160</v>
      </c>
      <c r="G194" s="67" t="s">
        <v>482</v>
      </c>
      <c r="H194" s="87" t="s">
        <v>474</v>
      </c>
      <c r="I194" s="103" t="s">
        <v>578</v>
      </c>
      <c r="J194" s="103" t="s">
        <v>579</v>
      </c>
      <c r="K194" s="58"/>
      <c r="L194" s="86"/>
      <c r="M194" s="37"/>
      <c r="N194" s="25"/>
      <c r="O194" s="30" t="str">
        <f t="shared" si="5"/>
        <v>2.20 Sprężyny śrubowe układu usprężynowania wózków I i II stopnia</v>
      </c>
      <c r="P194" s="25" t="str">
        <f t="shared" si="4"/>
        <v/>
      </c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  <row r="195" spans="1:29" s="38" customFormat="1" ht="14.5" customHeight="1">
      <c r="A195" s="166"/>
      <c r="B195" s="171"/>
      <c r="C195" s="33" t="s">
        <v>187</v>
      </c>
      <c r="D195" s="34" t="s">
        <v>180</v>
      </c>
      <c r="F195" s="48" t="s">
        <v>160</v>
      </c>
      <c r="G195" s="67" t="s">
        <v>482</v>
      </c>
      <c r="H195" s="87" t="s">
        <v>474</v>
      </c>
      <c r="I195" s="103" t="s">
        <v>578</v>
      </c>
      <c r="J195" s="103" t="s">
        <v>579</v>
      </c>
      <c r="K195" s="58"/>
      <c r="L195" s="86"/>
      <c r="M195" s="37"/>
      <c r="N195" s="25"/>
      <c r="O195" s="30" t="str">
        <f t="shared" si="5"/>
        <v>2.21 Poduszki powietrzne II stopnia</v>
      </c>
      <c r="P195" s="25" t="str">
        <f t="shared" si="4"/>
        <v/>
      </c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</row>
    <row r="196" spans="1:29" s="38" customFormat="1" ht="144.5">
      <c r="A196" s="166"/>
      <c r="B196" s="171"/>
      <c r="C196" s="92" t="s">
        <v>189</v>
      </c>
      <c r="D196" s="92" t="s">
        <v>596</v>
      </c>
      <c r="E196" s="88" t="s">
        <v>582</v>
      </c>
      <c r="F196" s="49"/>
      <c r="G196" s="58"/>
      <c r="H196" s="58"/>
      <c r="I196" s="58"/>
      <c r="J196" s="58"/>
      <c r="K196" s="58"/>
      <c r="L196" s="113" t="s">
        <v>616</v>
      </c>
      <c r="M196" s="37"/>
      <c r="N196" s="25"/>
      <c r="O196" s="30" t="str">
        <f t="shared" si="5"/>
        <v/>
      </c>
      <c r="P196" s="25" t="str">
        <f t="shared" si="4"/>
        <v/>
      </c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</row>
    <row r="197" spans="1:29" s="38" customFormat="1" ht="127.5">
      <c r="A197" s="166"/>
      <c r="B197" s="171"/>
      <c r="C197" s="92" t="s">
        <v>192</v>
      </c>
      <c r="D197" s="92" t="s">
        <v>596</v>
      </c>
      <c r="E197" s="88" t="s">
        <v>583</v>
      </c>
      <c r="F197" s="95"/>
      <c r="G197" s="58"/>
      <c r="H197" s="87"/>
      <c r="I197" s="58"/>
      <c r="J197" s="58"/>
      <c r="K197" s="69"/>
      <c r="L197" s="113" t="s">
        <v>617</v>
      </c>
      <c r="M197" s="37"/>
      <c r="N197" s="25"/>
      <c r="O197" s="30" t="str">
        <f t="shared" si="5"/>
        <v/>
      </c>
      <c r="P197" s="25" t="str">
        <f t="shared" si="4"/>
        <v/>
      </c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</row>
    <row r="198" spans="1:29" s="38" customFormat="1" ht="39">
      <c r="A198" s="166"/>
      <c r="B198" s="171"/>
      <c r="C198" s="33" t="s">
        <v>307</v>
      </c>
      <c r="D198" s="34" t="s">
        <v>547</v>
      </c>
      <c r="E198" s="91"/>
      <c r="F198" s="48" t="s">
        <v>230</v>
      </c>
      <c r="G198" s="67" t="s">
        <v>482</v>
      </c>
      <c r="H198" s="87" t="s">
        <v>474</v>
      </c>
      <c r="I198" s="103" t="s">
        <v>578</v>
      </c>
      <c r="J198" s="103" t="s">
        <v>579</v>
      </c>
      <c r="K198" s="58"/>
      <c r="L198" s="86"/>
      <c r="M198" s="37"/>
      <c r="N198" s="25"/>
      <c r="O198" s="30" t="str">
        <f t="shared" si="5"/>
        <v>2.24 Gniazda i czopy skrętowe, ślizgi bocznego podparcia pudeł, wieszaki oparcia pudła na wózku, gniazda i czopy skrętu, śruby zawieszenia silnika trakcyjnego</v>
      </c>
      <c r="P198" s="25" t="str">
        <f t="shared" si="4"/>
        <v/>
      </c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</row>
    <row r="199" spans="1:29" s="38" customFormat="1" ht="21">
      <c r="A199" s="166"/>
      <c r="B199" s="171"/>
      <c r="C199" s="33" t="s">
        <v>308</v>
      </c>
      <c r="D199" s="34" t="s">
        <v>188</v>
      </c>
      <c r="F199" s="48" t="s">
        <v>184</v>
      </c>
      <c r="G199" s="68" t="s">
        <v>485</v>
      </c>
      <c r="H199" s="87" t="s">
        <v>474</v>
      </c>
      <c r="I199" s="103" t="s">
        <v>578</v>
      </c>
      <c r="J199" s="103" t="s">
        <v>579</v>
      </c>
      <c r="K199" s="69" t="s">
        <v>486</v>
      </c>
      <c r="L199" s="86"/>
      <c r="M199" s="37"/>
      <c r="N199" s="25"/>
      <c r="O199" s="30" t="str">
        <f t="shared" si="5"/>
        <v>2.25 Sprzęgi śrubowe i haki cięgłowe</v>
      </c>
      <c r="P199" s="25" t="str">
        <f t="shared" ref="P199:P262" si="6">RIGHT(N199,4)</f>
        <v/>
      </c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</row>
    <row r="200" spans="1:29" s="38" customFormat="1" ht="21">
      <c r="A200" s="166"/>
      <c r="B200" s="171"/>
      <c r="C200" s="33" t="s">
        <v>309</v>
      </c>
      <c r="D200" s="34" t="s">
        <v>183</v>
      </c>
      <c r="F200" s="48" t="s">
        <v>184</v>
      </c>
      <c r="G200" s="68" t="s">
        <v>485</v>
      </c>
      <c r="H200" s="87" t="s">
        <v>474</v>
      </c>
      <c r="I200" s="103" t="s">
        <v>578</v>
      </c>
      <c r="J200" s="103" t="s">
        <v>579</v>
      </c>
      <c r="K200" s="69" t="s">
        <v>486</v>
      </c>
      <c r="L200" s="86"/>
      <c r="M200" s="37"/>
      <c r="N200" s="25"/>
      <c r="O200" s="30" t="str">
        <f t="shared" ref="O200:O263" si="7">IF(OR(D200="puste",NOT(ISBLANK(B200)),ISBLANK(I200)),"",CONCATENATE(C200," ",D200))</f>
        <v>2.26 Sprzęgi samoczynne</v>
      </c>
      <c r="P200" s="25" t="str">
        <f t="shared" si="6"/>
        <v/>
      </c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</row>
    <row r="201" spans="1:29" s="38" customFormat="1" ht="21">
      <c r="A201" s="166"/>
      <c r="B201" s="171"/>
      <c r="C201" s="33" t="s">
        <v>310</v>
      </c>
      <c r="D201" s="34" t="s">
        <v>311</v>
      </c>
      <c r="F201" s="48" t="s">
        <v>184</v>
      </c>
      <c r="G201" s="68" t="s">
        <v>485</v>
      </c>
      <c r="H201" s="87" t="s">
        <v>474</v>
      </c>
      <c r="I201" s="103" t="s">
        <v>578</v>
      </c>
      <c r="J201" s="103" t="s">
        <v>579</v>
      </c>
      <c r="K201" s="69" t="s">
        <v>486</v>
      </c>
      <c r="L201" s="86"/>
      <c r="M201" s="37"/>
      <c r="N201" s="25"/>
      <c r="O201" s="30" t="str">
        <f t="shared" si="7"/>
        <v>2.27 Zderzaki</v>
      </c>
      <c r="P201" s="25" t="str">
        <f t="shared" si="6"/>
        <v/>
      </c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</row>
    <row r="202" spans="1:29" s="38" customFormat="1" ht="26">
      <c r="A202" s="166"/>
      <c r="B202" s="171"/>
      <c r="C202" s="33" t="s">
        <v>312</v>
      </c>
      <c r="D202" s="34" t="s">
        <v>313</v>
      </c>
      <c r="F202" s="48" t="s">
        <v>184</v>
      </c>
      <c r="G202" s="68" t="s">
        <v>485</v>
      </c>
      <c r="H202" s="87" t="s">
        <v>474</v>
      </c>
      <c r="I202" s="103" t="s">
        <v>578</v>
      </c>
      <c r="J202" s="103" t="s">
        <v>579</v>
      </c>
      <c r="K202" s="69" t="s">
        <v>486</v>
      </c>
      <c r="L202" s="86"/>
      <c r="M202" s="37"/>
      <c r="N202" s="25"/>
      <c r="O202" s="30" t="str">
        <f t="shared" si="7"/>
        <v>2.28 Amortyzatory urządzeń cięgłowych, zderzaków, cięgła urządzeń pociągowych</v>
      </c>
      <c r="P202" s="25" t="str">
        <f t="shared" si="6"/>
        <v/>
      </c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</row>
    <row r="203" spans="1:29" s="38" customFormat="1" ht="136">
      <c r="A203" s="166"/>
      <c r="B203" s="171"/>
      <c r="C203" s="92" t="s">
        <v>314</v>
      </c>
      <c r="D203" s="92" t="s">
        <v>596</v>
      </c>
      <c r="E203" s="88" t="s">
        <v>584</v>
      </c>
      <c r="F203" s="49"/>
      <c r="G203" s="58"/>
      <c r="H203" s="58"/>
      <c r="I203" s="58"/>
      <c r="J203" s="58"/>
      <c r="K203" s="69"/>
      <c r="L203" s="113" t="s">
        <v>618</v>
      </c>
      <c r="M203" s="37"/>
      <c r="N203" s="25"/>
      <c r="O203" s="30" t="str">
        <f t="shared" si="7"/>
        <v/>
      </c>
      <c r="P203" s="25" t="str">
        <f t="shared" si="6"/>
        <v/>
      </c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</row>
    <row r="204" spans="1:29" s="38" customFormat="1" ht="21">
      <c r="A204" s="166"/>
      <c r="B204" s="171"/>
      <c r="C204" s="74" t="s">
        <v>505</v>
      </c>
      <c r="D204" s="39" t="s">
        <v>506</v>
      </c>
      <c r="F204" s="48"/>
      <c r="G204" s="68" t="s">
        <v>485</v>
      </c>
      <c r="H204" s="58" t="s">
        <v>479</v>
      </c>
      <c r="I204" s="101" t="s">
        <v>71</v>
      </c>
      <c r="J204" s="102" t="s">
        <v>576</v>
      </c>
      <c r="K204" s="69" t="s">
        <v>486</v>
      </c>
      <c r="L204" s="86"/>
      <c r="M204" s="37"/>
      <c r="N204" s="25"/>
      <c r="O204" s="30" t="str">
        <f t="shared" si="7"/>
        <v>2.30 Piasecznica</v>
      </c>
      <c r="P204" s="25" t="str">
        <f t="shared" si="6"/>
        <v/>
      </c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</row>
    <row r="205" spans="1:29" s="38" customFormat="1" ht="14.5" customHeight="1">
      <c r="A205" s="166"/>
      <c r="B205" s="171"/>
      <c r="C205" s="74" t="s">
        <v>507</v>
      </c>
      <c r="D205" s="39" t="s">
        <v>171</v>
      </c>
      <c r="F205" s="48"/>
      <c r="G205" s="67" t="s">
        <v>482</v>
      </c>
      <c r="H205" s="87" t="s">
        <v>474</v>
      </c>
      <c r="I205" s="103" t="s">
        <v>578</v>
      </c>
      <c r="J205" s="103" t="s">
        <v>579</v>
      </c>
      <c r="K205" s="58"/>
      <c r="L205" s="86"/>
      <c r="M205" s="37"/>
      <c r="N205" s="25"/>
      <c r="O205" s="30" t="str">
        <f t="shared" si="7"/>
        <v>2.31 Maźnice kompletne</v>
      </c>
      <c r="P205" s="25" t="str">
        <f t="shared" si="6"/>
        <v/>
      </c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</row>
    <row r="206" spans="1:29" s="32" customFormat="1" ht="14.5" customHeight="1">
      <c r="A206" s="166"/>
      <c r="B206" s="171"/>
      <c r="C206" s="74" t="s">
        <v>548</v>
      </c>
      <c r="D206" s="34" t="s">
        <v>193</v>
      </c>
      <c r="E206" s="38"/>
      <c r="F206" s="35" t="s">
        <v>184</v>
      </c>
      <c r="G206" s="66" t="s">
        <v>480</v>
      </c>
      <c r="H206" s="58" t="s">
        <v>479</v>
      </c>
      <c r="I206" s="103" t="s">
        <v>578</v>
      </c>
      <c r="J206" s="103" t="s">
        <v>579</v>
      </c>
      <c r="K206" s="58"/>
      <c r="L206" s="86"/>
      <c r="M206" s="30"/>
      <c r="N206" s="25"/>
      <c r="O206" s="30" t="str">
        <f t="shared" si="7"/>
        <v>2.32 Sprzęgła łubkowe, sworznie urządzenia cięgłowego</v>
      </c>
      <c r="P206" s="25" t="str">
        <f t="shared" si="6"/>
        <v/>
      </c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spans="1:29" s="38" customFormat="1" ht="14.5" customHeight="1">
      <c r="A207" s="166"/>
      <c r="B207" s="171"/>
      <c r="C207" s="80" t="s">
        <v>96</v>
      </c>
      <c r="D207" s="27" t="s">
        <v>227</v>
      </c>
      <c r="E207" s="32"/>
      <c r="F207" s="31"/>
      <c r="G207" s="31"/>
      <c r="H207" s="31"/>
      <c r="I207" s="31"/>
      <c r="J207" s="31"/>
      <c r="K207" s="31"/>
      <c r="L207" s="30"/>
      <c r="M207" s="37"/>
      <c r="N207" s="25"/>
      <c r="O207" s="30" t="str">
        <f t="shared" si="7"/>
        <v/>
      </c>
      <c r="P207" s="25" t="str">
        <f t="shared" si="6"/>
        <v/>
      </c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</row>
    <row r="208" spans="1:29" s="38" customFormat="1" ht="14.5" customHeight="1">
      <c r="A208" s="166"/>
      <c r="B208" s="171"/>
      <c r="C208" s="33" t="s">
        <v>78</v>
      </c>
      <c r="D208" s="34" t="s">
        <v>315</v>
      </c>
      <c r="F208" s="48" t="s">
        <v>230</v>
      </c>
      <c r="G208" s="67" t="s">
        <v>482</v>
      </c>
      <c r="H208" s="87" t="s">
        <v>474</v>
      </c>
      <c r="I208" s="103" t="s">
        <v>578</v>
      </c>
      <c r="J208" s="103" t="s">
        <v>579</v>
      </c>
      <c r="K208" s="58"/>
      <c r="L208" s="86"/>
      <c r="M208" s="37"/>
      <c r="N208" s="25"/>
      <c r="O208" s="30" t="str">
        <f t="shared" si="7"/>
        <v>3.1 Zawory rozrządcze, główne maszynisty</v>
      </c>
      <c r="P208" s="25" t="str">
        <f t="shared" si="6"/>
        <v/>
      </c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</row>
    <row r="209" spans="1:29" s="38" customFormat="1" ht="14.5" customHeight="1">
      <c r="A209" s="166"/>
      <c r="B209" s="171"/>
      <c r="C209" s="33" t="s">
        <v>99</v>
      </c>
      <c r="D209" s="34" t="s">
        <v>316</v>
      </c>
      <c r="F209" s="48" t="s">
        <v>230</v>
      </c>
      <c r="G209" s="66" t="s">
        <v>480</v>
      </c>
      <c r="H209" s="87" t="s">
        <v>474</v>
      </c>
      <c r="I209" s="101" t="s">
        <v>71</v>
      </c>
      <c r="J209" s="102" t="s">
        <v>576</v>
      </c>
      <c r="K209" s="58"/>
      <c r="L209" s="86"/>
      <c r="M209" s="37"/>
      <c r="N209" s="25"/>
      <c r="O209" s="30" t="str">
        <f t="shared" si="7"/>
        <v>3.2 Zawory dodatkowe maszynisty,</v>
      </c>
      <c r="P209" s="25" t="str">
        <f t="shared" si="6"/>
        <v/>
      </c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</row>
    <row r="210" spans="1:29" s="38" customFormat="1" ht="14.5" customHeight="1">
      <c r="A210" s="166"/>
      <c r="B210" s="171"/>
      <c r="C210" s="33" t="s">
        <v>101</v>
      </c>
      <c r="D210" s="34" t="s">
        <v>240</v>
      </c>
      <c r="F210" s="48" t="s">
        <v>230</v>
      </c>
      <c r="G210" s="67" t="s">
        <v>482</v>
      </c>
      <c r="H210" s="58" t="s">
        <v>479</v>
      </c>
      <c r="I210" s="103" t="s">
        <v>578</v>
      </c>
      <c r="J210" s="103" t="s">
        <v>579</v>
      </c>
      <c r="K210" s="58"/>
      <c r="L210" s="86"/>
      <c r="M210" s="37"/>
      <c r="N210" s="25"/>
      <c r="O210" s="30" t="str">
        <f t="shared" si="7"/>
        <v>3.3 Kurki hamulcowe końcowe</v>
      </c>
      <c r="P210" s="25" t="str">
        <f t="shared" si="6"/>
        <v/>
      </c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</row>
    <row r="211" spans="1:29" s="38" customFormat="1" ht="14.5" customHeight="1">
      <c r="A211" s="166"/>
      <c r="B211" s="171"/>
      <c r="C211" s="33" t="s">
        <v>103</v>
      </c>
      <c r="D211" s="34" t="s">
        <v>317</v>
      </c>
      <c r="F211" s="48" t="s">
        <v>230</v>
      </c>
      <c r="G211" s="67" t="s">
        <v>482</v>
      </c>
      <c r="H211" s="87" t="s">
        <v>474</v>
      </c>
      <c r="I211" s="103" t="s">
        <v>578</v>
      </c>
      <c r="J211" s="103" t="s">
        <v>579</v>
      </c>
      <c r="K211" s="58"/>
      <c r="L211" s="86"/>
      <c r="M211" s="37"/>
      <c r="N211" s="25"/>
      <c r="O211" s="30" t="str">
        <f t="shared" si="7"/>
        <v>3.4 Cylindry hamulcowe</v>
      </c>
      <c r="P211" s="25" t="str">
        <f t="shared" si="6"/>
        <v/>
      </c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</row>
    <row r="212" spans="1:29" s="38" customFormat="1" ht="14.5" customHeight="1">
      <c r="A212" s="166"/>
      <c r="B212" s="171"/>
      <c r="C212" s="33" t="s">
        <v>195</v>
      </c>
      <c r="D212" s="34" t="s">
        <v>569</v>
      </c>
      <c r="F212" s="112" t="s">
        <v>230</v>
      </c>
      <c r="G212" s="67" t="s">
        <v>482</v>
      </c>
      <c r="H212" s="87" t="s">
        <v>474</v>
      </c>
      <c r="I212" s="103" t="s">
        <v>578</v>
      </c>
      <c r="J212" s="103" t="s">
        <v>579</v>
      </c>
      <c r="K212" s="58"/>
      <c r="L212" s="86"/>
      <c r="M212" s="37"/>
      <c r="N212" s="25"/>
      <c r="O212" s="30" t="str">
        <f t="shared" si="7"/>
        <v>3.5 Kontenery pneumatyczne kompletne, tablice</v>
      </c>
      <c r="P212" s="25" t="str">
        <f t="shared" si="6"/>
        <v/>
      </c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</row>
    <row r="213" spans="1:29" s="38" customFormat="1" ht="14.5" customHeight="1">
      <c r="A213" s="166"/>
      <c r="B213" s="171"/>
      <c r="C213" s="33" t="s">
        <v>197</v>
      </c>
      <c r="D213" s="34" t="s">
        <v>570</v>
      </c>
      <c r="F213" s="48" t="s">
        <v>230</v>
      </c>
      <c r="G213" s="67" t="s">
        <v>482</v>
      </c>
      <c r="H213" s="58" t="s">
        <v>479</v>
      </c>
      <c r="I213" s="103" t="s">
        <v>578</v>
      </c>
      <c r="J213" s="103" t="s">
        <v>579</v>
      </c>
      <c r="K213" s="58"/>
      <c r="L213" s="86"/>
      <c r="M213" s="37"/>
      <c r="N213" s="25"/>
      <c r="O213" s="30" t="str">
        <f t="shared" si="7"/>
        <v>3.6 Sprzęgi powietrzne (m.in. hamulcowe i zasilające)</v>
      </c>
      <c r="P213" s="25" t="str">
        <f t="shared" si="6"/>
        <v/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 spans="1:29" s="38" customFormat="1" ht="14.5" customHeight="1">
      <c r="A214" s="166"/>
      <c r="B214" s="171"/>
      <c r="C214" s="33" t="s">
        <v>199</v>
      </c>
      <c r="D214" s="34" t="s">
        <v>244</v>
      </c>
      <c r="F214" s="48" t="s">
        <v>230</v>
      </c>
      <c r="G214" s="67" t="s">
        <v>482</v>
      </c>
      <c r="H214" s="87" t="s">
        <v>474</v>
      </c>
      <c r="I214" s="103" t="s">
        <v>578</v>
      </c>
      <c r="J214" s="103" t="s">
        <v>579</v>
      </c>
      <c r="K214" s="58"/>
      <c r="L214" s="86"/>
      <c r="M214" s="37"/>
      <c r="N214" s="25"/>
      <c r="O214" s="30" t="str">
        <f t="shared" si="7"/>
        <v>3.7 Tarcze hamulcowe</v>
      </c>
      <c r="P214" s="25" t="str">
        <f t="shared" si="6"/>
        <v/>
      </c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</row>
    <row r="215" spans="1:29" s="38" customFormat="1" ht="14.5" customHeight="1">
      <c r="A215" s="166"/>
      <c r="B215" s="171"/>
      <c r="C215" s="33" t="s">
        <v>201</v>
      </c>
      <c r="D215" s="34" t="s">
        <v>508</v>
      </c>
      <c r="F215" s="48" t="s">
        <v>230</v>
      </c>
      <c r="G215" s="67" t="s">
        <v>482</v>
      </c>
      <c r="H215" s="87" t="s">
        <v>474</v>
      </c>
      <c r="I215" s="103" t="s">
        <v>578</v>
      </c>
      <c r="J215" s="103" t="s">
        <v>579</v>
      </c>
      <c r="K215" s="58"/>
      <c r="L215" s="86"/>
      <c r="M215" s="37"/>
      <c r="N215" s="25"/>
      <c r="O215" s="30" t="str">
        <f t="shared" si="7"/>
        <v>3.8 Wstawki hamulcowe</v>
      </c>
      <c r="P215" s="25" t="str">
        <f t="shared" si="6"/>
        <v/>
      </c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</row>
    <row r="216" spans="1:29" s="38" customFormat="1" ht="14.5" customHeight="1">
      <c r="A216" s="166"/>
      <c r="B216" s="171"/>
      <c r="C216" s="33" t="s">
        <v>204</v>
      </c>
      <c r="D216" s="34" t="s">
        <v>247</v>
      </c>
      <c r="F216" s="48" t="s">
        <v>230</v>
      </c>
      <c r="G216" s="67" t="s">
        <v>482</v>
      </c>
      <c r="H216" s="87" t="s">
        <v>474</v>
      </c>
      <c r="I216" s="103" t="s">
        <v>578</v>
      </c>
      <c r="J216" s="103" t="s">
        <v>579</v>
      </c>
      <c r="K216" s="58"/>
      <c r="L216" s="86"/>
      <c r="M216" s="37"/>
      <c r="N216" s="25"/>
      <c r="O216" s="30" t="str">
        <f t="shared" si="7"/>
        <v>3.9 Okładziny cierne hamulca tarczowego</v>
      </c>
      <c r="P216" s="25" t="str">
        <f t="shared" si="6"/>
        <v/>
      </c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</row>
    <row r="217" spans="1:29" s="38" customFormat="1" ht="21">
      <c r="A217" s="166"/>
      <c r="B217" s="171"/>
      <c r="C217" s="33" t="s">
        <v>206</v>
      </c>
      <c r="D217" s="34" t="s">
        <v>318</v>
      </c>
      <c r="F217" s="48" t="s">
        <v>242</v>
      </c>
      <c r="G217" s="68" t="s">
        <v>485</v>
      </c>
      <c r="H217" s="87" t="s">
        <v>474</v>
      </c>
      <c r="I217" s="101" t="s">
        <v>71</v>
      </c>
      <c r="J217" s="102" t="s">
        <v>576</v>
      </c>
      <c r="K217" s="69" t="s">
        <v>486</v>
      </c>
      <c r="L217" s="86"/>
      <c r="M217" s="37"/>
      <c r="N217" s="25"/>
      <c r="O217" s="30" t="str">
        <f t="shared" si="7"/>
        <v>3.10 Sprężarki główne</v>
      </c>
      <c r="P217" s="25" t="str">
        <f t="shared" si="6"/>
        <v/>
      </c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</row>
    <row r="218" spans="1:29" s="38" customFormat="1" ht="14.5" customHeight="1">
      <c r="A218" s="166"/>
      <c r="B218" s="171"/>
      <c r="C218" s="33" t="s">
        <v>209</v>
      </c>
      <c r="D218" s="34" t="s">
        <v>282</v>
      </c>
      <c r="F218" s="48" t="s">
        <v>242</v>
      </c>
      <c r="G218" s="66" t="s">
        <v>480</v>
      </c>
      <c r="H218" s="58" t="s">
        <v>479</v>
      </c>
      <c r="I218" s="103" t="s">
        <v>578</v>
      </c>
      <c r="J218" s="103" t="s">
        <v>579</v>
      </c>
      <c r="K218" s="58"/>
      <c r="L218" s="86"/>
      <c r="M218" s="37"/>
      <c r="N218" s="25"/>
      <c r="O218" s="30" t="str">
        <f t="shared" si="7"/>
        <v>3.11 Zbiorniki sprężonego powietrza</v>
      </c>
      <c r="P218" s="25" t="str">
        <f t="shared" si="6"/>
        <v/>
      </c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</row>
    <row r="219" spans="1:29" s="38" customFormat="1" ht="14.5" customHeight="1">
      <c r="A219" s="166"/>
      <c r="B219" s="171"/>
      <c r="C219" s="33" t="s">
        <v>211</v>
      </c>
      <c r="D219" s="34" t="s">
        <v>319</v>
      </c>
      <c r="F219" s="48" t="s">
        <v>242</v>
      </c>
      <c r="G219" s="67" t="s">
        <v>482</v>
      </c>
      <c r="H219" s="58" t="s">
        <v>474</v>
      </c>
      <c r="I219" s="101" t="s">
        <v>71</v>
      </c>
      <c r="J219" s="102" t="s">
        <v>576</v>
      </c>
      <c r="K219" s="58"/>
      <c r="L219" s="86"/>
      <c r="M219" s="37"/>
      <c r="N219" s="25"/>
      <c r="O219" s="30" t="str">
        <f t="shared" si="7"/>
        <v>3.12 Syreny pneumatyczne</v>
      </c>
      <c r="P219" s="25" t="str">
        <f t="shared" si="6"/>
        <v/>
      </c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</row>
    <row r="220" spans="1:29" s="38" customFormat="1" ht="14.5" customHeight="1">
      <c r="A220" s="166"/>
      <c r="B220" s="171"/>
      <c r="C220" s="33" t="s">
        <v>214</v>
      </c>
      <c r="D220" s="39" t="s">
        <v>320</v>
      </c>
      <c r="F220" s="49" t="s">
        <v>230</v>
      </c>
      <c r="G220" s="67" t="s">
        <v>482</v>
      </c>
      <c r="H220" s="58" t="s">
        <v>479</v>
      </c>
      <c r="I220" s="101" t="s">
        <v>71</v>
      </c>
      <c r="J220" s="102" t="s">
        <v>576</v>
      </c>
      <c r="K220" s="58"/>
      <c r="L220" s="86"/>
      <c r="M220" s="37"/>
      <c r="N220" s="25"/>
      <c r="O220" s="30" t="str">
        <f t="shared" si="7"/>
        <v>3.13 Zawory bezpieczeństwa</v>
      </c>
      <c r="P220" s="25" t="str">
        <f t="shared" si="6"/>
        <v/>
      </c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 spans="1:29" s="38" customFormat="1" ht="14.5" customHeight="1">
      <c r="A221" s="166"/>
      <c r="B221" s="171"/>
      <c r="C221" s="33" t="s">
        <v>217</v>
      </c>
      <c r="D221" s="34" t="s">
        <v>255</v>
      </c>
      <c r="F221" s="48" t="s">
        <v>160</v>
      </c>
      <c r="G221" s="66" t="s">
        <v>480</v>
      </c>
      <c r="H221" s="87" t="s">
        <v>474</v>
      </c>
      <c r="I221" s="103" t="s">
        <v>578</v>
      </c>
      <c r="J221" s="103" t="s">
        <v>579</v>
      </c>
      <c r="K221" s="58"/>
      <c r="L221" s="86"/>
      <c r="M221" s="37"/>
      <c r="N221" s="25"/>
      <c r="O221" s="30" t="str">
        <f t="shared" si="7"/>
        <v>3.14 Układ przeciwpoślizgowy i układ detekcji maźnic</v>
      </c>
      <c r="P221" s="25" t="str">
        <f t="shared" si="6"/>
        <v/>
      </c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</row>
    <row r="222" spans="1:29" s="38" customFormat="1" ht="14.5" customHeight="1">
      <c r="A222" s="166"/>
      <c r="B222" s="171"/>
      <c r="C222" s="33" t="s">
        <v>219</v>
      </c>
      <c r="D222" s="34" t="s">
        <v>321</v>
      </c>
      <c r="F222" s="48" t="s">
        <v>230</v>
      </c>
      <c r="G222" s="67" t="s">
        <v>482</v>
      </c>
      <c r="H222" s="87" t="s">
        <v>474</v>
      </c>
      <c r="I222" s="103" t="s">
        <v>578</v>
      </c>
      <c r="J222" s="103" t="s">
        <v>579</v>
      </c>
      <c r="K222" s="58"/>
      <c r="L222" s="86"/>
      <c r="M222" s="37"/>
      <c r="N222" s="25"/>
      <c r="O222" s="30" t="str">
        <f t="shared" si="7"/>
        <v>3.15 Mechanizmy zaciskowe hamulca tarczowego i klockowego</v>
      </c>
      <c r="P222" s="25" t="str">
        <f t="shared" si="6"/>
        <v/>
      </c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</row>
    <row r="223" spans="1:29" s="38" customFormat="1" ht="14.5" customHeight="1">
      <c r="A223" s="166"/>
      <c r="B223" s="171"/>
      <c r="C223" s="74" t="s">
        <v>221</v>
      </c>
      <c r="D223" s="39" t="s">
        <v>257</v>
      </c>
      <c r="F223" s="35" t="s">
        <v>213</v>
      </c>
      <c r="G223" s="66" t="s">
        <v>480</v>
      </c>
      <c r="H223" s="58" t="s">
        <v>479</v>
      </c>
      <c r="I223" s="103" t="s">
        <v>578</v>
      </c>
      <c r="J223" s="103" t="s">
        <v>579</v>
      </c>
      <c r="K223" s="58"/>
      <c r="L223" s="86"/>
      <c r="M223" s="37"/>
      <c r="N223" s="25"/>
      <c r="O223" s="30" t="str">
        <f t="shared" si="7"/>
        <v>3.16 Manometry</v>
      </c>
      <c r="P223" s="25" t="str">
        <f t="shared" si="6"/>
        <v/>
      </c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 spans="1:29" s="38" customFormat="1" ht="14.5" customHeight="1">
      <c r="A224" s="166"/>
      <c r="B224" s="171"/>
      <c r="C224" s="74" t="s">
        <v>223</v>
      </c>
      <c r="D224" s="34" t="s">
        <v>236</v>
      </c>
      <c r="F224" s="35" t="s">
        <v>230</v>
      </c>
      <c r="G224" s="66" t="s">
        <v>480</v>
      </c>
      <c r="H224" s="58" t="s">
        <v>479</v>
      </c>
      <c r="I224" s="103" t="s">
        <v>578</v>
      </c>
      <c r="J224" s="103" t="s">
        <v>579</v>
      </c>
      <c r="K224" s="58"/>
      <c r="L224" s="86"/>
      <c r="M224" s="37"/>
      <c r="N224" s="25"/>
      <c r="O224" s="30" t="str">
        <f t="shared" si="7"/>
        <v>3.17 Cięgła hamulcowe i dźwignie przycylindrowe</v>
      </c>
      <c r="P224" s="25" t="str">
        <f t="shared" si="6"/>
        <v/>
      </c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</row>
    <row r="225" spans="1:29" s="38" customFormat="1" ht="14.5" customHeight="1">
      <c r="A225" s="166"/>
      <c r="B225" s="171"/>
      <c r="C225" s="74" t="s">
        <v>225</v>
      </c>
      <c r="D225" s="34" t="s">
        <v>238</v>
      </c>
      <c r="F225" s="35" t="s">
        <v>230</v>
      </c>
      <c r="G225" s="66" t="s">
        <v>480</v>
      </c>
      <c r="H225" s="58" t="s">
        <v>479</v>
      </c>
      <c r="I225" s="103" t="s">
        <v>578</v>
      </c>
      <c r="J225" s="103" t="s">
        <v>579</v>
      </c>
      <c r="K225" s="58"/>
      <c r="L225" s="86"/>
      <c r="M225" s="37"/>
      <c r="N225" s="25"/>
      <c r="O225" s="30" t="str">
        <f t="shared" si="7"/>
        <v>3.18 Belki i trójkąty hamulcowe</v>
      </c>
      <c r="P225" s="25" t="str">
        <f t="shared" si="6"/>
        <v/>
      </c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</row>
    <row r="226" spans="1:29" s="32" customFormat="1" ht="14.5" customHeight="1">
      <c r="A226" s="166"/>
      <c r="B226" s="171"/>
      <c r="C226" s="74" t="s">
        <v>495</v>
      </c>
      <c r="D226" s="34" t="s">
        <v>251</v>
      </c>
      <c r="E226" s="38"/>
      <c r="F226" s="35" t="s">
        <v>230</v>
      </c>
      <c r="G226" s="67" t="s">
        <v>482</v>
      </c>
      <c r="H226" s="87" t="s">
        <v>474</v>
      </c>
      <c r="I226" s="103" t="s">
        <v>578</v>
      </c>
      <c r="J226" s="103" t="s">
        <v>579</v>
      </c>
      <c r="K226" s="58"/>
      <c r="L226" s="86"/>
      <c r="M226" s="30"/>
      <c r="N226" s="25"/>
      <c r="O226" s="30" t="str">
        <f t="shared" si="7"/>
        <v>3.19 Zespół hamulca szynowego</v>
      </c>
      <c r="P226" s="25" t="str">
        <f t="shared" si="6"/>
        <v/>
      </c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spans="1:29" s="38" customFormat="1" ht="14.5" customHeight="1">
      <c r="A227" s="166"/>
      <c r="B227" s="171"/>
      <c r="C227" s="74" t="s">
        <v>496</v>
      </c>
      <c r="D227" s="34" t="s">
        <v>253</v>
      </c>
      <c r="F227" s="35" t="s">
        <v>230</v>
      </c>
      <c r="G227" s="67" t="s">
        <v>482</v>
      </c>
      <c r="H227" s="58" t="s">
        <v>479</v>
      </c>
      <c r="I227" s="103" t="s">
        <v>578</v>
      </c>
      <c r="J227" s="103" t="s">
        <v>579</v>
      </c>
      <c r="K227" s="58"/>
      <c r="L227" s="86"/>
      <c r="M227" s="37"/>
      <c r="N227" s="25"/>
      <c r="O227" s="30" t="str">
        <f t="shared" si="7"/>
        <v xml:space="preserve">3.20 Samoczynne nastawiacze klocków </v>
      </c>
      <c r="P227" s="25" t="str">
        <f t="shared" si="6"/>
        <v/>
      </c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</row>
    <row r="228" spans="1:29" s="38" customFormat="1" ht="14.5" customHeight="1">
      <c r="A228" s="166"/>
      <c r="B228" s="171"/>
      <c r="C228" s="80" t="s">
        <v>108</v>
      </c>
      <c r="D228" s="27" t="s">
        <v>322</v>
      </c>
      <c r="E228" s="32"/>
      <c r="F228" s="31"/>
      <c r="G228" s="31"/>
      <c r="H228" s="31"/>
      <c r="I228" s="31"/>
      <c r="J228" s="31"/>
      <c r="K228" s="31"/>
      <c r="L228" s="30"/>
      <c r="M228" s="37"/>
      <c r="N228" s="25"/>
      <c r="O228" s="30" t="str">
        <f t="shared" si="7"/>
        <v/>
      </c>
      <c r="P228" s="25" t="str">
        <f t="shared" si="6"/>
        <v/>
      </c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</row>
    <row r="229" spans="1:29" s="38" customFormat="1" ht="14.5" customHeight="1">
      <c r="A229" s="166"/>
      <c r="B229" s="171"/>
      <c r="C229" s="33" t="s">
        <v>228</v>
      </c>
      <c r="D229" s="34" t="s">
        <v>323</v>
      </c>
      <c r="F229" s="48" t="s">
        <v>224</v>
      </c>
      <c r="G229" s="67" t="s">
        <v>482</v>
      </c>
      <c r="H229" s="87" t="s">
        <v>474</v>
      </c>
      <c r="I229" s="101" t="s">
        <v>71</v>
      </c>
      <c r="J229" s="102" t="s">
        <v>576</v>
      </c>
      <c r="K229" s="58"/>
      <c r="L229" s="86"/>
      <c r="M229" s="37"/>
      <c r="N229" s="25"/>
      <c r="O229" s="30" t="str">
        <f t="shared" si="7"/>
        <v>4.1 Elektryczne silniki trakcyjne</v>
      </c>
      <c r="P229" s="25" t="str">
        <f t="shared" si="6"/>
        <v/>
      </c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</row>
    <row r="230" spans="1:29" s="38" customFormat="1" ht="21">
      <c r="A230" s="166"/>
      <c r="B230" s="171"/>
      <c r="C230" s="33" t="s">
        <v>231</v>
      </c>
      <c r="D230" s="34" t="s">
        <v>603</v>
      </c>
      <c r="F230" s="48" t="s">
        <v>224</v>
      </c>
      <c r="G230" s="68" t="s">
        <v>482</v>
      </c>
      <c r="H230" s="87" t="s">
        <v>474</v>
      </c>
      <c r="I230" s="103" t="s">
        <v>578</v>
      </c>
      <c r="J230" s="103" t="s">
        <v>579</v>
      </c>
      <c r="K230" s="69" t="s">
        <v>486</v>
      </c>
      <c r="L230" s="86"/>
      <c r="M230" s="37"/>
      <c r="N230" s="25"/>
      <c r="O230" s="30" t="str">
        <f t="shared" si="7"/>
        <v>4.2 Prądnice główne, agregaty prądotwórcze</v>
      </c>
      <c r="P230" s="25" t="str">
        <f t="shared" si="6"/>
        <v/>
      </c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</row>
    <row r="231" spans="1:29" s="38" customFormat="1" ht="21">
      <c r="A231" s="166"/>
      <c r="B231" s="171"/>
      <c r="C231" s="33" t="s">
        <v>233</v>
      </c>
      <c r="D231" s="34" t="s">
        <v>324</v>
      </c>
      <c r="F231" s="48" t="s">
        <v>224</v>
      </c>
      <c r="G231" s="68" t="s">
        <v>485</v>
      </c>
      <c r="H231" s="87" t="s">
        <v>474</v>
      </c>
      <c r="I231" s="103" t="s">
        <v>578</v>
      </c>
      <c r="J231" s="103" t="s">
        <v>579</v>
      </c>
      <c r="K231" s="69" t="s">
        <v>486</v>
      </c>
      <c r="L231" s="86"/>
      <c r="M231" s="37"/>
      <c r="N231" s="25"/>
      <c r="O231" s="30" t="str">
        <f t="shared" si="7"/>
        <v>4.3 Przetwornice główne</v>
      </c>
      <c r="P231" s="25" t="str">
        <f t="shared" si="6"/>
        <v/>
      </c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</row>
    <row r="232" spans="1:29" s="38" customFormat="1" ht="26">
      <c r="A232" s="166"/>
      <c r="B232" s="171"/>
      <c r="C232" s="33" t="s">
        <v>234</v>
      </c>
      <c r="D232" s="34" t="s">
        <v>325</v>
      </c>
      <c r="F232" s="48" t="s">
        <v>224</v>
      </c>
      <c r="G232" s="68" t="s">
        <v>485</v>
      </c>
      <c r="H232" s="58" t="s">
        <v>479</v>
      </c>
      <c r="I232" s="101" t="s">
        <v>71</v>
      </c>
      <c r="J232" s="102" t="s">
        <v>576</v>
      </c>
      <c r="K232" s="69" t="s">
        <v>486</v>
      </c>
      <c r="L232" s="86"/>
      <c r="M232" s="37"/>
      <c r="N232" s="25"/>
      <c r="O232" s="30" t="str">
        <f t="shared" si="7"/>
        <v>4.4 Pozostałe maszyny elektryczne wirujące o mocy znamionowej powyżej 20 kW</v>
      </c>
      <c r="P232" s="25" t="str">
        <f t="shared" si="6"/>
        <v/>
      </c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</row>
    <row r="233" spans="1:29" s="38" customFormat="1" ht="26">
      <c r="A233" s="166"/>
      <c r="B233" s="171"/>
      <c r="C233" s="33" t="s">
        <v>235</v>
      </c>
      <c r="D233" s="34" t="s">
        <v>326</v>
      </c>
      <c r="F233" s="48" t="s">
        <v>224</v>
      </c>
      <c r="G233" s="68" t="s">
        <v>485</v>
      </c>
      <c r="H233" s="58" t="s">
        <v>479</v>
      </c>
      <c r="I233" s="101" t="s">
        <v>71</v>
      </c>
      <c r="J233" s="102" t="s">
        <v>576</v>
      </c>
      <c r="K233" s="69" t="s">
        <v>486</v>
      </c>
      <c r="L233" s="86"/>
      <c r="M233" s="37"/>
      <c r="N233" s="25"/>
      <c r="O233" s="30" t="str">
        <f t="shared" si="7"/>
        <v>4.5 Energoelektroniczne przekształtniki napięcia o mocy znamionowej powyżej 25 kVA</v>
      </c>
      <c r="P233" s="25" t="str">
        <f t="shared" si="6"/>
        <v/>
      </c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</row>
    <row r="234" spans="1:29" s="38" customFormat="1" ht="21">
      <c r="A234" s="166"/>
      <c r="B234" s="171"/>
      <c r="C234" s="33" t="s">
        <v>237</v>
      </c>
      <c r="D234" s="34" t="s">
        <v>327</v>
      </c>
      <c r="F234" s="48" t="s">
        <v>224</v>
      </c>
      <c r="G234" s="68" t="s">
        <v>485</v>
      </c>
      <c r="H234" s="58" t="s">
        <v>479</v>
      </c>
      <c r="I234" s="101" t="s">
        <v>71</v>
      </c>
      <c r="J234" s="102" t="s">
        <v>576</v>
      </c>
      <c r="K234" s="69" t="s">
        <v>486</v>
      </c>
      <c r="L234" s="86"/>
      <c r="M234" s="37"/>
      <c r="N234" s="25"/>
      <c r="O234" s="30" t="str">
        <f t="shared" si="7"/>
        <v xml:space="preserve">4.6 Wirniki, stojany i komutatory </v>
      </c>
      <c r="P234" s="25" t="str">
        <f t="shared" si="6"/>
        <v/>
      </c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</row>
    <row r="235" spans="1:29" s="38" customFormat="1" ht="39">
      <c r="A235" s="166"/>
      <c r="B235" s="171"/>
      <c r="C235" s="33" t="s">
        <v>239</v>
      </c>
      <c r="D235" s="39" t="s">
        <v>607</v>
      </c>
      <c r="F235" s="48" t="s">
        <v>213</v>
      </c>
      <c r="G235" s="68" t="s">
        <v>485</v>
      </c>
      <c r="H235" s="87" t="s">
        <v>474</v>
      </c>
      <c r="I235" s="101" t="s">
        <v>71</v>
      </c>
      <c r="J235" s="102" t="s">
        <v>576</v>
      </c>
      <c r="K235" s="69" t="s">
        <v>486</v>
      </c>
      <c r="L235" s="86"/>
      <c r="M235" s="37"/>
      <c r="N235" s="25"/>
      <c r="O235" s="30" t="str">
        <f t="shared" si="7"/>
        <v>4.7 Prędkościomierze, urządzenia ABP (ETCS, krajowe systemy klasy B np. SHP, czuwak aktywny, PZB/LZB) i radiołączności VHF/GSM-R, rejestratory prawne</v>
      </c>
      <c r="P235" s="25" t="str">
        <f t="shared" si="6"/>
        <v/>
      </c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</row>
    <row r="236" spans="1:29" s="38" customFormat="1" ht="14.5" customHeight="1">
      <c r="A236" s="166"/>
      <c r="B236" s="171"/>
      <c r="C236" s="33" t="s">
        <v>241</v>
      </c>
      <c r="D236" s="34" t="s">
        <v>328</v>
      </c>
      <c r="F236" s="48" t="s">
        <v>224</v>
      </c>
      <c r="G236" s="67" t="s">
        <v>482</v>
      </c>
      <c r="H236" s="87" t="s">
        <v>474</v>
      </c>
      <c r="I236" s="101" t="s">
        <v>71</v>
      </c>
      <c r="J236" s="102" t="s">
        <v>576</v>
      </c>
      <c r="K236" s="58"/>
      <c r="L236" s="86"/>
      <c r="M236" s="37"/>
      <c r="N236" s="25"/>
      <c r="O236" s="30" t="str">
        <f t="shared" si="7"/>
        <v>4.8 Wyłączniki szybkie (główne)</v>
      </c>
      <c r="P236" s="25" t="str">
        <f t="shared" si="6"/>
        <v/>
      </c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</row>
    <row r="237" spans="1:29" s="38" customFormat="1" ht="21">
      <c r="A237" s="166"/>
      <c r="B237" s="171"/>
      <c r="C237" s="33" t="s">
        <v>243</v>
      </c>
      <c r="D237" s="34" t="s">
        <v>329</v>
      </c>
      <c r="F237" s="48" t="s">
        <v>224</v>
      </c>
      <c r="G237" s="68" t="s">
        <v>485</v>
      </c>
      <c r="H237" s="87" t="s">
        <v>474</v>
      </c>
      <c r="I237" s="101" t="s">
        <v>71</v>
      </c>
      <c r="J237" s="102" t="s">
        <v>576</v>
      </c>
      <c r="K237" s="69" t="s">
        <v>486</v>
      </c>
      <c r="L237" s="86"/>
      <c r="M237" s="37"/>
      <c r="N237" s="25"/>
      <c r="O237" s="30" t="str">
        <f t="shared" si="7"/>
        <v>4.9 Odbieraki prądu</v>
      </c>
      <c r="P237" s="25" t="str">
        <f t="shared" si="6"/>
        <v/>
      </c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</row>
    <row r="238" spans="1:29" s="32" customFormat="1" ht="14.5" customHeight="1">
      <c r="A238" s="166"/>
      <c r="B238" s="171"/>
      <c r="C238" s="33" t="s">
        <v>245</v>
      </c>
      <c r="D238" s="34" t="s">
        <v>330</v>
      </c>
      <c r="E238" s="38"/>
      <c r="F238" s="48" t="s">
        <v>208</v>
      </c>
      <c r="G238" s="67" t="s">
        <v>482</v>
      </c>
      <c r="H238" s="87" t="s">
        <v>474</v>
      </c>
      <c r="I238" s="101" t="s">
        <v>71</v>
      </c>
      <c r="J238" s="102" t="s">
        <v>576</v>
      </c>
      <c r="K238" s="58"/>
      <c r="L238" s="86"/>
      <c r="M238" s="30"/>
      <c r="N238" s="25"/>
      <c r="O238" s="30" t="str">
        <f t="shared" si="7"/>
        <v>4.10 Nakładki ślizgowe</v>
      </c>
      <c r="P238" s="25" t="str">
        <f t="shared" si="6"/>
        <v/>
      </c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spans="1:29" s="38" customFormat="1" ht="14.5" customHeight="1">
      <c r="A239" s="166"/>
      <c r="B239" s="171"/>
      <c r="C239" s="33" t="s">
        <v>246</v>
      </c>
      <c r="D239" s="34" t="s">
        <v>331</v>
      </c>
      <c r="F239" s="48" t="s">
        <v>224</v>
      </c>
      <c r="G239" s="67" t="s">
        <v>482</v>
      </c>
      <c r="H239" s="87" t="s">
        <v>474</v>
      </c>
      <c r="I239" s="101" t="s">
        <v>71</v>
      </c>
      <c r="J239" s="102" t="s">
        <v>576</v>
      </c>
      <c r="K239" s="58"/>
      <c r="L239" s="86"/>
      <c r="M239" s="37"/>
      <c r="N239" s="25"/>
      <c r="O239" s="30" t="str">
        <f t="shared" si="7"/>
        <v>4.11 Transformatory trakcyjne WN</v>
      </c>
      <c r="P239" s="25" t="str">
        <f t="shared" si="6"/>
        <v/>
      </c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</row>
    <row r="240" spans="1:29" s="38" customFormat="1" ht="26">
      <c r="A240" s="166"/>
      <c r="B240" s="171"/>
      <c r="C240" s="33" t="s">
        <v>248</v>
      </c>
      <c r="D240" s="39" t="s">
        <v>550</v>
      </c>
      <c r="E240" s="91"/>
      <c r="F240" s="48" t="s">
        <v>208</v>
      </c>
      <c r="G240" s="68" t="s">
        <v>485</v>
      </c>
      <c r="H240" s="87" t="s">
        <v>479</v>
      </c>
      <c r="I240" s="103" t="s">
        <v>578</v>
      </c>
      <c r="J240" s="103" t="s">
        <v>579</v>
      </c>
      <c r="K240" s="69" t="s">
        <v>486</v>
      </c>
      <c r="L240" s="86"/>
      <c r="M240" s="37"/>
      <c r="N240" s="25"/>
      <c r="O240" s="30" t="str">
        <f t="shared" si="7"/>
        <v>4.12 Tablice i aparatura WN (np. styczniki, przekaźniki, bezpieczniki, szafy ramy i urządzenia itp.)</v>
      </c>
      <c r="P240" s="25" t="str">
        <f t="shared" si="6"/>
        <v/>
      </c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</row>
    <row r="241" spans="1:29" s="38" customFormat="1" ht="14.5" customHeight="1">
      <c r="A241" s="166"/>
      <c r="B241" s="171"/>
      <c r="C241" s="33" t="s">
        <v>250</v>
      </c>
      <c r="D241" s="34" t="s">
        <v>552</v>
      </c>
      <c r="F241" s="48" t="s">
        <v>208</v>
      </c>
      <c r="G241" s="67" t="s">
        <v>482</v>
      </c>
      <c r="H241" s="58" t="s">
        <v>479</v>
      </c>
      <c r="I241" s="103" t="s">
        <v>578</v>
      </c>
      <c r="J241" s="103" t="s">
        <v>579</v>
      </c>
      <c r="K241" s="58"/>
      <c r="L241" s="86"/>
      <c r="M241" s="37"/>
      <c r="N241" s="25"/>
      <c r="O241" s="30" t="str">
        <f t="shared" si="7"/>
        <v xml:space="preserve">4.13 Kable, wiązki kablowe i przewody WN  </v>
      </c>
      <c r="P241" s="25" t="str">
        <f t="shared" si="6"/>
        <v/>
      </c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</row>
    <row r="242" spans="1:29" s="38" customFormat="1" ht="21">
      <c r="A242" s="166"/>
      <c r="B242" s="171"/>
      <c r="C242" s="33" t="s">
        <v>252</v>
      </c>
      <c r="D242" s="34" t="s">
        <v>198</v>
      </c>
      <c r="E242" s="91"/>
      <c r="F242" s="112" t="s">
        <v>184</v>
      </c>
      <c r="G242" s="68" t="s">
        <v>485</v>
      </c>
      <c r="H242" s="58" t="s">
        <v>479</v>
      </c>
      <c r="I242" s="103" t="s">
        <v>578</v>
      </c>
      <c r="J242" s="103" t="s">
        <v>579</v>
      </c>
      <c r="K242" s="69" t="s">
        <v>486</v>
      </c>
      <c r="L242" s="86"/>
      <c r="M242" s="37"/>
      <c r="N242" s="25"/>
      <c r="O242" s="30" t="str">
        <f t="shared" si="7"/>
        <v>4.14 Sprzęgi elektryczne WN i UIC</v>
      </c>
      <c r="P242" s="25" t="str">
        <f t="shared" si="6"/>
        <v/>
      </c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 spans="1:29" s="38" customFormat="1" ht="14.5" customHeight="1">
      <c r="A243" s="166"/>
      <c r="B243" s="171"/>
      <c r="C243" s="33" t="s">
        <v>254</v>
      </c>
      <c r="D243" s="34" t="s">
        <v>210</v>
      </c>
      <c r="F243" s="48" t="s">
        <v>208</v>
      </c>
      <c r="G243" s="67" t="s">
        <v>482</v>
      </c>
      <c r="H243" s="58" t="s">
        <v>479</v>
      </c>
      <c r="I243" s="103" t="s">
        <v>578</v>
      </c>
      <c r="J243" s="103" t="s">
        <v>579</v>
      </c>
      <c r="K243" s="58"/>
      <c r="L243" s="86"/>
      <c r="M243" s="37"/>
      <c r="N243" s="25"/>
      <c r="O243" s="30" t="str">
        <f t="shared" si="7"/>
        <v>4.15 Kable, wiązki kablowe i przewody NN</v>
      </c>
      <c r="P243" s="25" t="str">
        <f t="shared" si="6"/>
        <v/>
      </c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 spans="1:29" s="38" customFormat="1" ht="14.5" customHeight="1">
      <c r="A244" s="166"/>
      <c r="B244" s="171"/>
      <c r="C244" s="33" t="s">
        <v>256</v>
      </c>
      <c r="D244" s="34" t="s">
        <v>494</v>
      </c>
      <c r="F244" s="50" t="s">
        <v>242</v>
      </c>
      <c r="G244" s="67" t="s">
        <v>482</v>
      </c>
      <c r="H244" s="87" t="s">
        <v>474</v>
      </c>
      <c r="I244" s="103" t="s">
        <v>578</v>
      </c>
      <c r="J244" s="103" t="s">
        <v>579</v>
      </c>
      <c r="K244" s="77"/>
      <c r="L244" s="86"/>
      <c r="M244" s="37"/>
      <c r="N244" s="25"/>
      <c r="O244" s="30" t="str">
        <f t="shared" si="7"/>
        <v>4.16 Baterie akumulatorów, skrzynie</v>
      </c>
      <c r="P244" s="25" t="str">
        <f t="shared" si="6"/>
        <v/>
      </c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 spans="1:29" s="38" customFormat="1" ht="14.5" customHeight="1">
      <c r="A245" s="166"/>
      <c r="B245" s="171"/>
      <c r="C245" s="33" t="s">
        <v>332</v>
      </c>
      <c r="D245" s="34" t="s">
        <v>630</v>
      </c>
      <c r="F245" s="48" t="s">
        <v>224</v>
      </c>
      <c r="G245" s="67" t="s">
        <v>482</v>
      </c>
      <c r="H245" s="87" t="s">
        <v>474</v>
      </c>
      <c r="I245" s="103" t="s">
        <v>578</v>
      </c>
      <c r="J245" s="103" t="s">
        <v>579</v>
      </c>
      <c r="K245" s="72"/>
      <c r="L245" s="86"/>
      <c r="M245" s="37"/>
      <c r="N245" s="25"/>
      <c r="O245" s="30" t="str">
        <f t="shared" si="7"/>
        <v>4.17 Szczotki, szczotkotrzymacze</v>
      </c>
      <c r="P245" s="25" t="str">
        <f t="shared" si="6"/>
        <v/>
      </c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spans="1:29" s="38" customFormat="1" ht="14.5" customHeight="1">
      <c r="A246" s="166"/>
      <c r="B246" s="171"/>
      <c r="C246" s="33" t="s">
        <v>333</v>
      </c>
      <c r="D246" s="34" t="s">
        <v>226</v>
      </c>
      <c r="F246" s="51" t="s">
        <v>224</v>
      </c>
      <c r="G246" s="66" t="s">
        <v>480</v>
      </c>
      <c r="H246" s="87" t="s">
        <v>474</v>
      </c>
      <c r="I246" s="103" t="s">
        <v>578</v>
      </c>
      <c r="J246" s="103" t="s">
        <v>579</v>
      </c>
      <c r="K246" s="73"/>
      <c r="L246" s="86"/>
      <c r="M246" s="37"/>
      <c r="N246" s="25"/>
      <c r="O246" s="30" t="str">
        <f t="shared" si="7"/>
        <v>4.18 Zespoły uziemienia</v>
      </c>
      <c r="P246" s="25" t="str">
        <f t="shared" si="6"/>
        <v/>
      </c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spans="1:29" s="38" customFormat="1" ht="14.5" customHeight="1">
      <c r="A247" s="166"/>
      <c r="B247" s="171"/>
      <c r="C247" s="92" t="s">
        <v>509</v>
      </c>
      <c r="D247" s="92" t="s">
        <v>555</v>
      </c>
      <c r="E247" s="90" t="s">
        <v>71</v>
      </c>
      <c r="F247" s="48"/>
      <c r="G247" s="58"/>
      <c r="H247" s="58"/>
      <c r="I247" s="58"/>
      <c r="J247" s="58"/>
      <c r="K247" s="73"/>
      <c r="L247" s="93"/>
      <c r="M247" s="37"/>
      <c r="N247" s="25"/>
      <c r="O247" s="30" t="str">
        <f t="shared" si="7"/>
        <v/>
      </c>
      <c r="P247" s="25" t="str">
        <f t="shared" si="6"/>
        <v/>
      </c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spans="1:29" s="38" customFormat="1" ht="14.5" customHeight="1">
      <c r="A248" s="166"/>
      <c r="B248" s="171"/>
      <c r="C248" s="27" t="s">
        <v>110</v>
      </c>
      <c r="D248" s="27" t="s">
        <v>334</v>
      </c>
      <c r="E248" s="104"/>
      <c r="F248" s="47"/>
      <c r="G248" s="47"/>
      <c r="H248" s="47"/>
      <c r="I248" s="47"/>
      <c r="J248" s="47"/>
      <c r="K248" s="47"/>
      <c r="L248" s="30"/>
      <c r="M248" s="37"/>
      <c r="N248" s="25"/>
      <c r="O248" s="30" t="str">
        <f t="shared" si="7"/>
        <v/>
      </c>
      <c r="P248" s="25" t="str">
        <f t="shared" si="6"/>
        <v/>
      </c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spans="1:29" s="38" customFormat="1" ht="21">
      <c r="A249" s="166"/>
      <c r="B249" s="171"/>
      <c r="C249" s="33" t="s">
        <v>258</v>
      </c>
      <c r="D249" s="34" t="s">
        <v>335</v>
      </c>
      <c r="E249" s="34"/>
      <c r="F249" s="48" t="s">
        <v>224</v>
      </c>
      <c r="G249" s="68" t="s">
        <v>485</v>
      </c>
      <c r="H249" s="87" t="s">
        <v>474</v>
      </c>
      <c r="I249" s="101" t="s">
        <v>71</v>
      </c>
      <c r="J249" s="102" t="s">
        <v>576</v>
      </c>
      <c r="K249" s="69" t="s">
        <v>486</v>
      </c>
      <c r="L249" s="86"/>
      <c r="M249" s="37"/>
      <c r="N249" s="25"/>
      <c r="O249" s="30" t="str">
        <f t="shared" si="7"/>
        <v>5.1 Silniki spalinowe kompletne</v>
      </c>
      <c r="P249" s="25" t="str">
        <f t="shared" si="6"/>
        <v/>
      </c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spans="1:29" s="38" customFormat="1" ht="14.5" customHeight="1">
      <c r="A250" s="166"/>
      <c r="B250" s="171"/>
      <c r="C250" s="33" t="s">
        <v>260</v>
      </c>
      <c r="D250" s="34" t="s">
        <v>336</v>
      </c>
      <c r="E250" s="34"/>
      <c r="F250" s="48" t="s">
        <v>224</v>
      </c>
      <c r="G250" s="67" t="s">
        <v>482</v>
      </c>
      <c r="H250" s="58" t="s">
        <v>479</v>
      </c>
      <c r="I250" s="101" t="s">
        <v>71</v>
      </c>
      <c r="J250" s="102" t="s">
        <v>576</v>
      </c>
      <c r="K250" s="58"/>
      <c r="L250" s="86"/>
      <c r="M250" s="37"/>
      <c r="N250" s="25"/>
      <c r="O250" s="30" t="str">
        <f t="shared" si="7"/>
        <v>5.2 Skrzynie korbowe</v>
      </c>
      <c r="P250" s="25" t="str">
        <f t="shared" si="6"/>
        <v/>
      </c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spans="1:29" s="38" customFormat="1" ht="14.5" customHeight="1">
      <c r="A251" s="166"/>
      <c r="B251" s="171"/>
      <c r="C251" s="33" t="s">
        <v>262</v>
      </c>
      <c r="D251" s="34" t="s">
        <v>337</v>
      </c>
      <c r="E251" s="34"/>
      <c r="F251" s="48" t="s">
        <v>224</v>
      </c>
      <c r="G251" s="67" t="s">
        <v>482</v>
      </c>
      <c r="H251" s="58" t="s">
        <v>479</v>
      </c>
      <c r="I251" s="101" t="s">
        <v>71</v>
      </c>
      <c r="J251" s="102" t="s">
        <v>576</v>
      </c>
      <c r="K251" s="58"/>
      <c r="L251" s="86"/>
      <c r="M251" s="37"/>
      <c r="N251" s="25"/>
      <c r="O251" s="30" t="str">
        <f t="shared" si="7"/>
        <v>5.3 Wały korbowe</v>
      </c>
      <c r="P251" s="25" t="str">
        <f t="shared" si="6"/>
        <v/>
      </c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spans="1:29" s="38" customFormat="1" ht="14.5" customHeight="1">
      <c r="A252" s="166"/>
      <c r="B252" s="171"/>
      <c r="C252" s="33" t="s">
        <v>265</v>
      </c>
      <c r="D252" s="34" t="s">
        <v>338</v>
      </c>
      <c r="E252" s="34"/>
      <c r="F252" s="48" t="s">
        <v>224</v>
      </c>
      <c r="G252" s="67" t="s">
        <v>482</v>
      </c>
      <c r="H252" s="58" t="s">
        <v>479</v>
      </c>
      <c r="I252" s="101" t="s">
        <v>71</v>
      </c>
      <c r="J252" s="102" t="s">
        <v>576</v>
      </c>
      <c r="K252" s="58"/>
      <c r="L252" s="86"/>
      <c r="M252" s="37"/>
      <c r="N252" s="25"/>
      <c r="O252" s="30" t="str">
        <f t="shared" si="7"/>
        <v>5.4 Głowice cylindrowe</v>
      </c>
      <c r="P252" s="25" t="str">
        <f t="shared" si="6"/>
        <v/>
      </c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</row>
    <row r="253" spans="1:29" s="38" customFormat="1" ht="14.5" customHeight="1">
      <c r="A253" s="166"/>
      <c r="B253" s="171"/>
      <c r="C253" s="33" t="s">
        <v>266</v>
      </c>
      <c r="D253" s="34" t="s">
        <v>339</v>
      </c>
      <c r="E253" s="34"/>
      <c r="F253" s="48" t="s">
        <v>224</v>
      </c>
      <c r="G253" s="67" t="s">
        <v>482</v>
      </c>
      <c r="H253" s="58" t="s">
        <v>479</v>
      </c>
      <c r="I253" s="101" t="s">
        <v>71</v>
      </c>
      <c r="J253" s="102" t="s">
        <v>576</v>
      </c>
      <c r="K253" s="58"/>
      <c r="L253" s="86"/>
      <c r="M253" s="37"/>
      <c r="N253" s="25"/>
      <c r="O253" s="30" t="str">
        <f t="shared" si="7"/>
        <v>5.5 Tuleje cylindrowe, tłoki i korbowody</v>
      </c>
      <c r="P253" s="25" t="str">
        <f t="shared" si="6"/>
        <v/>
      </c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spans="1:29" s="38" customFormat="1" ht="14.5" customHeight="1">
      <c r="A254" s="166"/>
      <c r="B254" s="171"/>
      <c r="C254" s="33" t="s">
        <v>268</v>
      </c>
      <c r="D254" s="34" t="s">
        <v>340</v>
      </c>
      <c r="E254" s="34"/>
      <c r="F254" s="48" t="s">
        <v>224</v>
      </c>
      <c r="G254" s="67" t="s">
        <v>482</v>
      </c>
      <c r="H254" s="58" t="s">
        <v>479</v>
      </c>
      <c r="I254" s="101" t="s">
        <v>71</v>
      </c>
      <c r="J254" s="102" t="s">
        <v>576</v>
      </c>
      <c r="K254" s="58"/>
      <c r="L254" s="86"/>
      <c r="M254" s="37"/>
      <c r="N254" s="25"/>
      <c r="O254" s="30" t="str">
        <f t="shared" si="7"/>
        <v>5.6 Panewki łożysk głównych i korbowodowych</v>
      </c>
      <c r="P254" s="25" t="str">
        <f t="shared" si="6"/>
        <v/>
      </c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spans="1:29" s="38" customFormat="1" ht="14.5" customHeight="1">
      <c r="A255" s="166"/>
      <c r="B255" s="171"/>
      <c r="C255" s="33" t="s">
        <v>271</v>
      </c>
      <c r="D255" s="34" t="s">
        <v>341</v>
      </c>
      <c r="E255" s="34"/>
      <c r="F255" s="48" t="s">
        <v>224</v>
      </c>
      <c r="G255" s="67" t="s">
        <v>482</v>
      </c>
      <c r="H255" s="58" t="s">
        <v>479</v>
      </c>
      <c r="I255" s="101" t="s">
        <v>71</v>
      </c>
      <c r="J255" s="102" t="s">
        <v>576</v>
      </c>
      <c r="K255" s="58"/>
      <c r="L255" s="86"/>
      <c r="M255" s="37"/>
      <c r="N255" s="25"/>
      <c r="O255" s="30" t="str">
        <f t="shared" si="7"/>
        <v>5.7 Turbosprężarki</v>
      </c>
      <c r="P255" s="25" t="str">
        <f t="shared" si="6"/>
        <v/>
      </c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spans="1:29" s="38" customFormat="1" ht="14.5" customHeight="1">
      <c r="A256" s="166"/>
      <c r="B256" s="171"/>
      <c r="C256" s="33" t="s">
        <v>273</v>
      </c>
      <c r="D256" s="34" t="s">
        <v>342</v>
      </c>
      <c r="E256" s="34"/>
      <c r="F256" s="48" t="s">
        <v>224</v>
      </c>
      <c r="G256" s="67" t="s">
        <v>482</v>
      </c>
      <c r="H256" s="58" t="s">
        <v>479</v>
      </c>
      <c r="I256" s="101" t="s">
        <v>71</v>
      </c>
      <c r="J256" s="102" t="s">
        <v>576</v>
      </c>
      <c r="K256" s="58"/>
      <c r="L256" s="86"/>
      <c r="M256" s="37"/>
      <c r="N256" s="25"/>
      <c r="O256" s="30" t="str">
        <f t="shared" si="7"/>
        <v>5.8 Pompy wtryskowe i pompy paliwa</v>
      </c>
      <c r="P256" s="25" t="str">
        <f t="shared" si="6"/>
        <v/>
      </c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spans="1:29" s="38" customFormat="1" ht="26">
      <c r="A257" s="166"/>
      <c r="B257" s="171"/>
      <c r="C257" s="33" t="s">
        <v>275</v>
      </c>
      <c r="D257" s="34" t="s">
        <v>343</v>
      </c>
      <c r="E257" s="34"/>
      <c r="F257" s="48" t="s">
        <v>224</v>
      </c>
      <c r="G257" s="67" t="s">
        <v>482</v>
      </c>
      <c r="H257" s="58" t="s">
        <v>479</v>
      </c>
      <c r="I257" s="101" t="s">
        <v>71</v>
      </c>
      <c r="J257" s="102" t="s">
        <v>576</v>
      </c>
      <c r="K257" s="58"/>
      <c r="L257" s="86"/>
      <c r="M257" s="37"/>
      <c r="N257" s="25"/>
      <c r="O257" s="30" t="str">
        <f t="shared" si="7"/>
        <v>5.9 Wałki rozrządcze, bloki, śruby korbowodowe, pierścienie i sworznie tłokowe</v>
      </c>
      <c r="P257" s="25" t="str">
        <f t="shared" si="6"/>
        <v/>
      </c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</row>
    <row r="258" spans="1:29" s="38" customFormat="1" ht="14.5" customHeight="1">
      <c r="A258" s="166"/>
      <c r="B258" s="171"/>
      <c r="C258" s="33" t="s">
        <v>277</v>
      </c>
      <c r="D258" s="34" t="s">
        <v>344</v>
      </c>
      <c r="E258" s="34"/>
      <c r="F258" s="48" t="s">
        <v>224</v>
      </c>
      <c r="G258" s="67" t="s">
        <v>482</v>
      </c>
      <c r="H258" s="58" t="s">
        <v>479</v>
      </c>
      <c r="I258" s="101" t="s">
        <v>71</v>
      </c>
      <c r="J258" s="102" t="s">
        <v>576</v>
      </c>
      <c r="K258" s="58"/>
      <c r="L258" s="86"/>
      <c r="M258" s="37"/>
      <c r="N258" s="25"/>
      <c r="O258" s="30" t="str">
        <f t="shared" si="7"/>
        <v>5.10 Doładowarki, regulatory obrotów, pompy olejowe i wodne</v>
      </c>
      <c r="P258" s="25" t="str">
        <f t="shared" si="6"/>
        <v/>
      </c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spans="1:29" s="38" customFormat="1" ht="127.5">
      <c r="A259" s="166"/>
      <c r="B259" s="171"/>
      <c r="C259" s="92" t="s">
        <v>279</v>
      </c>
      <c r="D259" s="92" t="s">
        <v>555</v>
      </c>
      <c r="E259" s="88" t="s">
        <v>585</v>
      </c>
      <c r="F259" s="40"/>
      <c r="G259" s="58"/>
      <c r="H259" s="87"/>
      <c r="I259" s="114"/>
      <c r="J259" s="58"/>
      <c r="K259" s="69"/>
      <c r="L259" s="113" t="s">
        <v>619</v>
      </c>
      <c r="M259" s="37"/>
      <c r="N259" s="25"/>
      <c r="O259" s="30" t="str">
        <f t="shared" si="7"/>
        <v/>
      </c>
      <c r="P259" s="25" t="str">
        <f t="shared" si="6"/>
        <v/>
      </c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spans="1:29" s="38" customFormat="1" ht="14.5" customHeight="1">
      <c r="A260" s="166"/>
      <c r="B260" s="171"/>
      <c r="C260" s="27" t="s">
        <v>131</v>
      </c>
      <c r="D260" s="27" t="s">
        <v>345</v>
      </c>
      <c r="E260" s="27"/>
      <c r="F260" s="31"/>
      <c r="G260" s="31"/>
      <c r="H260" s="31"/>
      <c r="I260" s="31"/>
      <c r="J260" s="31"/>
      <c r="K260" s="31"/>
      <c r="L260" s="30"/>
      <c r="M260" s="37"/>
      <c r="N260" s="25"/>
      <c r="O260" s="30" t="str">
        <f t="shared" si="7"/>
        <v/>
      </c>
      <c r="P260" s="25" t="str">
        <f t="shared" si="6"/>
        <v/>
      </c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spans="1:29" s="38" customFormat="1" ht="14.5" customHeight="1">
      <c r="A261" s="166"/>
      <c r="B261" s="171"/>
      <c r="C261" s="33" t="s">
        <v>346</v>
      </c>
      <c r="D261" s="34" t="s">
        <v>347</v>
      </c>
      <c r="E261" s="34"/>
      <c r="F261" s="48" t="s">
        <v>230</v>
      </c>
      <c r="G261" s="67" t="s">
        <v>482</v>
      </c>
      <c r="H261" s="58" t="s">
        <v>479</v>
      </c>
      <c r="I261" s="101" t="s">
        <v>71</v>
      </c>
      <c r="J261" s="102" t="s">
        <v>576</v>
      </c>
      <c r="K261" s="58"/>
      <c r="L261" s="86"/>
      <c r="M261" s="37"/>
      <c r="N261" s="25"/>
      <c r="O261" s="30" t="str">
        <f t="shared" si="7"/>
        <v>6.1 Nastawniki jazdy i hamowania</v>
      </c>
      <c r="P261" s="25" t="str">
        <f t="shared" si="6"/>
        <v/>
      </c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</row>
    <row r="262" spans="1:29" s="38" customFormat="1" ht="14.5" customHeight="1">
      <c r="A262" s="166"/>
      <c r="B262" s="171"/>
      <c r="C262" s="33" t="s">
        <v>348</v>
      </c>
      <c r="D262" s="34" t="s">
        <v>349</v>
      </c>
      <c r="E262" s="34"/>
      <c r="F262" s="48" t="s">
        <v>224</v>
      </c>
      <c r="G262" s="67" t="s">
        <v>482</v>
      </c>
      <c r="H262" s="58" t="s">
        <v>479</v>
      </c>
      <c r="I262" s="101" t="s">
        <v>71</v>
      </c>
      <c r="J262" s="102" t="s">
        <v>576</v>
      </c>
      <c r="K262" s="58"/>
      <c r="L262" s="86"/>
      <c r="M262" s="37"/>
      <c r="N262" s="25"/>
      <c r="O262" s="30" t="str">
        <f t="shared" si="7"/>
        <v>6.2 Nawrotniki</v>
      </c>
      <c r="P262" s="25" t="str">
        <f t="shared" si="6"/>
        <v/>
      </c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spans="1:29" s="38" customFormat="1" ht="21">
      <c r="A263" s="166"/>
      <c r="B263" s="171"/>
      <c r="C263" s="33" t="s">
        <v>350</v>
      </c>
      <c r="D263" s="34" t="s">
        <v>351</v>
      </c>
      <c r="E263" s="34"/>
      <c r="F263" s="48" t="s">
        <v>224</v>
      </c>
      <c r="G263" s="68" t="s">
        <v>485</v>
      </c>
      <c r="H263" s="58" t="s">
        <v>479</v>
      </c>
      <c r="I263" s="101" t="s">
        <v>71</v>
      </c>
      <c r="J263" s="102" t="s">
        <v>576</v>
      </c>
      <c r="K263" s="69" t="s">
        <v>486</v>
      </c>
      <c r="L263" s="86"/>
      <c r="M263" s="37"/>
      <c r="N263" s="25"/>
      <c r="O263" s="30" t="str">
        <f t="shared" si="7"/>
        <v>6.3 Boczniki indukcyjne silników trakcyjnych</v>
      </c>
      <c r="P263" s="25" t="str">
        <f t="shared" ref="P263:P323" si="8">RIGHT(N263,4)</f>
        <v/>
      </c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spans="1:29" s="38" customFormat="1" ht="21">
      <c r="A264" s="166"/>
      <c r="B264" s="171"/>
      <c r="C264" s="33" t="s">
        <v>352</v>
      </c>
      <c r="D264" s="34" t="s">
        <v>353</v>
      </c>
      <c r="E264" s="34"/>
      <c r="F264" s="48" t="s">
        <v>216</v>
      </c>
      <c r="G264" s="68" t="s">
        <v>485</v>
      </c>
      <c r="H264" s="87" t="s">
        <v>474</v>
      </c>
      <c r="I264" s="101" t="s">
        <v>71</v>
      </c>
      <c r="J264" s="102" t="s">
        <v>576</v>
      </c>
      <c r="K264" s="69" t="s">
        <v>486</v>
      </c>
      <c r="L264" s="86"/>
      <c r="M264" s="37"/>
      <c r="N264" s="25"/>
      <c r="O264" s="30" t="str">
        <f t="shared" ref="O264:O317" si="9">IF(OR(D264="puste",NOT(ISBLANK(B264)),ISBLANK(I264)),"",CONCATENATE(C264," ",D264))</f>
        <v>6.4 Reflektory</v>
      </c>
      <c r="P264" s="25" t="str">
        <f t="shared" si="8"/>
        <v/>
      </c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spans="1:29" s="38" customFormat="1" ht="21">
      <c r="A265" s="166"/>
      <c r="B265" s="171"/>
      <c r="C265" s="33" t="s">
        <v>354</v>
      </c>
      <c r="D265" s="34" t="s">
        <v>200</v>
      </c>
      <c r="E265" s="34"/>
      <c r="F265" s="48" t="s">
        <v>218</v>
      </c>
      <c r="G265" s="68" t="s">
        <v>485</v>
      </c>
      <c r="H265" s="58" t="s">
        <v>479</v>
      </c>
      <c r="I265" s="103" t="s">
        <v>578</v>
      </c>
      <c r="J265" s="103" t="s">
        <v>579</v>
      </c>
      <c r="K265" s="69" t="s">
        <v>486</v>
      </c>
      <c r="L265" s="86"/>
      <c r="M265" s="37"/>
      <c r="N265" s="25"/>
      <c r="O265" s="30" t="str">
        <f t="shared" si="9"/>
        <v>6.5 Ogrzewacze WN</v>
      </c>
      <c r="P265" s="25" t="str">
        <f t="shared" si="8"/>
        <v/>
      </c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 spans="1:29" s="38" customFormat="1" ht="119">
      <c r="A266" s="166"/>
      <c r="B266" s="171"/>
      <c r="C266" s="92" t="s">
        <v>355</v>
      </c>
      <c r="D266" s="92" t="s">
        <v>555</v>
      </c>
      <c r="E266" s="88" t="s">
        <v>586</v>
      </c>
      <c r="F266" s="49"/>
      <c r="G266" s="58"/>
      <c r="H266" s="58"/>
      <c r="I266" s="58"/>
      <c r="J266" s="58"/>
      <c r="K266" s="58"/>
      <c r="L266" s="113" t="s">
        <v>620</v>
      </c>
      <c r="M266" s="37"/>
      <c r="N266" s="25"/>
      <c r="O266" s="30" t="str">
        <f t="shared" si="9"/>
        <v/>
      </c>
      <c r="P266" s="25" t="str">
        <f t="shared" si="8"/>
        <v/>
      </c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 spans="1:29" s="38" customFormat="1" ht="14.5" customHeight="1">
      <c r="A267" s="166"/>
      <c r="B267" s="171"/>
      <c r="C267" s="33" t="s">
        <v>357</v>
      </c>
      <c r="D267" s="34" t="s">
        <v>358</v>
      </c>
      <c r="E267" s="34"/>
      <c r="F267" s="48" t="s">
        <v>356</v>
      </c>
      <c r="G267" s="66" t="s">
        <v>480</v>
      </c>
      <c r="H267" s="58" t="s">
        <v>479</v>
      </c>
      <c r="I267" s="101" t="s">
        <v>71</v>
      </c>
      <c r="J267" s="102" t="s">
        <v>576</v>
      </c>
      <c r="K267" s="58"/>
      <c r="L267" s="86"/>
      <c r="M267" s="37"/>
      <c r="N267" s="25"/>
      <c r="O267" s="30" t="str">
        <f t="shared" si="9"/>
        <v>6.7 Tablice pulpitowe aparatur i urządzeń</v>
      </c>
      <c r="P267" s="25" t="str">
        <f t="shared" si="8"/>
        <v/>
      </c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spans="1:29" s="38" customFormat="1" ht="136">
      <c r="A268" s="166"/>
      <c r="B268" s="171"/>
      <c r="C268" s="92" t="s">
        <v>359</v>
      </c>
      <c r="D268" s="92" t="s">
        <v>555</v>
      </c>
      <c r="E268" s="88" t="s">
        <v>587</v>
      </c>
      <c r="F268" s="49"/>
      <c r="G268" s="58"/>
      <c r="H268" s="58"/>
      <c r="I268" s="58"/>
      <c r="J268" s="58"/>
      <c r="K268" s="58"/>
      <c r="L268" s="113" t="s">
        <v>621</v>
      </c>
      <c r="M268" s="37"/>
      <c r="N268" s="25"/>
      <c r="O268" s="30" t="str">
        <f t="shared" si="9"/>
        <v/>
      </c>
      <c r="P268" s="25" t="str">
        <f t="shared" si="8"/>
        <v/>
      </c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 spans="1:29" s="38" customFormat="1" ht="110.5">
      <c r="A269" s="166"/>
      <c r="B269" s="171"/>
      <c r="C269" s="92" t="s">
        <v>360</v>
      </c>
      <c r="D269" s="92" t="s">
        <v>555</v>
      </c>
      <c r="E269" s="88" t="s">
        <v>587</v>
      </c>
      <c r="F269" s="48"/>
      <c r="G269" s="58"/>
      <c r="H269" s="58"/>
      <c r="I269" s="58"/>
      <c r="J269" s="58"/>
      <c r="K269" s="58"/>
      <c r="L269" s="113" t="s">
        <v>622</v>
      </c>
      <c r="M269" s="37"/>
      <c r="N269" s="25"/>
      <c r="O269" s="30" t="str">
        <f t="shared" si="9"/>
        <v/>
      </c>
      <c r="P269" s="25" t="str">
        <f t="shared" si="8"/>
        <v/>
      </c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</row>
    <row r="270" spans="1:29" s="38" customFormat="1" ht="14.5" customHeight="1">
      <c r="A270" s="166"/>
      <c r="B270" s="171"/>
      <c r="C270" s="33" t="s">
        <v>361</v>
      </c>
      <c r="D270" s="34" t="s">
        <v>362</v>
      </c>
      <c r="E270" s="34"/>
      <c r="F270" s="48" t="s">
        <v>356</v>
      </c>
      <c r="G270" s="66" t="s">
        <v>480</v>
      </c>
      <c r="H270" s="58" t="s">
        <v>479</v>
      </c>
      <c r="I270" s="103" t="s">
        <v>578</v>
      </c>
      <c r="J270" s="103" t="s">
        <v>579</v>
      </c>
      <c r="K270" s="58"/>
      <c r="L270" s="86"/>
      <c r="M270" s="37"/>
      <c r="N270" s="25"/>
      <c r="O270" s="30" t="str">
        <f t="shared" si="9"/>
        <v>6.10 Skrzynki z bezpiecznikami baterii</v>
      </c>
      <c r="P270" s="25" t="str">
        <f t="shared" si="8"/>
        <v/>
      </c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spans="1:29" s="38" customFormat="1" ht="14.5" customHeight="1">
      <c r="A271" s="166"/>
      <c r="B271" s="171"/>
      <c r="C271" s="92" t="s">
        <v>363</v>
      </c>
      <c r="D271" s="92" t="s">
        <v>555</v>
      </c>
      <c r="E271" s="90" t="s">
        <v>71</v>
      </c>
      <c r="F271" s="48"/>
      <c r="G271" s="58"/>
      <c r="H271" s="58"/>
      <c r="I271" s="58"/>
      <c r="J271" s="58"/>
      <c r="K271" s="58"/>
      <c r="L271" s="93"/>
      <c r="M271" s="37"/>
      <c r="N271" s="25"/>
      <c r="O271" s="30" t="str">
        <f t="shared" si="9"/>
        <v/>
      </c>
      <c r="P271" s="25" t="str">
        <f t="shared" si="8"/>
        <v/>
      </c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spans="1:29" s="38" customFormat="1" ht="26">
      <c r="A272" s="166"/>
      <c r="B272" s="171"/>
      <c r="C272" s="33" t="s">
        <v>364</v>
      </c>
      <c r="D272" s="34" t="s">
        <v>365</v>
      </c>
      <c r="E272" s="34"/>
      <c r="F272" s="48" t="s">
        <v>208</v>
      </c>
      <c r="G272" s="67" t="s">
        <v>482</v>
      </c>
      <c r="H272" s="58" t="s">
        <v>479</v>
      </c>
      <c r="I272" s="101" t="s">
        <v>71</v>
      </c>
      <c r="J272" s="102" t="s">
        <v>576</v>
      </c>
      <c r="K272" s="58"/>
      <c r="L272" s="86"/>
      <c r="M272" s="37"/>
      <c r="N272" s="25"/>
      <c r="O272" s="30" t="str">
        <f t="shared" si="9"/>
        <v>6.12 Oporniki rozruchowe i osłabienia pola oraz hamowania elektrodynamicznego</v>
      </c>
      <c r="P272" s="25" t="str">
        <f t="shared" si="8"/>
        <v/>
      </c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spans="1:29" s="38" customFormat="1" ht="14.5" customHeight="1">
      <c r="A273" s="166"/>
      <c r="B273" s="171"/>
      <c r="C273" s="33" t="s">
        <v>366</v>
      </c>
      <c r="D273" s="34" t="s">
        <v>196</v>
      </c>
      <c r="E273" s="34"/>
      <c r="F273" s="48" t="s">
        <v>208</v>
      </c>
      <c r="G273" s="66" t="s">
        <v>480</v>
      </c>
      <c r="H273" s="58" t="s">
        <v>479</v>
      </c>
      <c r="I273" s="103" t="s">
        <v>578</v>
      </c>
      <c r="J273" s="103" t="s">
        <v>579</v>
      </c>
      <c r="K273" s="58"/>
      <c r="L273" s="86"/>
      <c r="M273" s="37"/>
      <c r="N273" s="25"/>
      <c r="O273" s="30" t="str">
        <f t="shared" si="9"/>
        <v>6.13 Regulatory napięcia</v>
      </c>
      <c r="P273" s="25" t="str">
        <f t="shared" si="8"/>
        <v/>
      </c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spans="1:29" s="38" customFormat="1" ht="26">
      <c r="A274" s="166"/>
      <c r="B274" s="171"/>
      <c r="C274" s="33" t="s">
        <v>367</v>
      </c>
      <c r="D274" s="34" t="s">
        <v>558</v>
      </c>
      <c r="E274" s="88" t="s">
        <v>588</v>
      </c>
      <c r="F274" s="48" t="s">
        <v>356</v>
      </c>
      <c r="G274" s="68" t="s">
        <v>485</v>
      </c>
      <c r="H274" s="58" t="s">
        <v>479</v>
      </c>
      <c r="I274" s="103" t="s">
        <v>578</v>
      </c>
      <c r="J274" s="103" t="s">
        <v>579</v>
      </c>
      <c r="K274" s="69" t="s">
        <v>486</v>
      </c>
      <c r="L274" s="86"/>
      <c r="M274" s="37"/>
      <c r="N274" s="25"/>
      <c r="O274" s="30" t="str">
        <f t="shared" si="9"/>
        <v xml:space="preserve">6.14 Tablice i aparatura NN (np. styczniki, przekaźniki, bezpieczniki, szafy ramy i urządzenia itp.) </v>
      </c>
      <c r="P274" s="25" t="str">
        <f t="shared" si="8"/>
        <v/>
      </c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spans="1:29" s="32" customFormat="1" ht="14.5" customHeight="1">
      <c r="A275" s="166"/>
      <c r="B275" s="171"/>
      <c r="C275" s="33" t="s">
        <v>368</v>
      </c>
      <c r="D275" s="34" t="s">
        <v>369</v>
      </c>
      <c r="E275" s="39"/>
      <c r="F275" s="48" t="s">
        <v>218</v>
      </c>
      <c r="G275" s="66" t="s">
        <v>480</v>
      </c>
      <c r="H275" s="58" t="s">
        <v>479</v>
      </c>
      <c r="I275" s="101" t="s">
        <v>71</v>
      </c>
      <c r="J275" s="102" t="s">
        <v>576</v>
      </c>
      <c r="K275" s="58"/>
      <c r="L275" s="86"/>
      <c r="M275" s="30"/>
      <c r="N275" s="25"/>
      <c r="O275" s="30" t="str">
        <f t="shared" si="9"/>
        <v>6.15 Grzejnik szyb przednich</v>
      </c>
      <c r="P275" s="25" t="str">
        <f t="shared" si="8"/>
        <v/>
      </c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</row>
    <row r="276" spans="1:29" s="38" customFormat="1" ht="127.5">
      <c r="A276" s="166"/>
      <c r="B276" s="171"/>
      <c r="C276" s="92" t="s">
        <v>370</v>
      </c>
      <c r="D276" s="92" t="s">
        <v>555</v>
      </c>
      <c r="E276" s="88" t="s">
        <v>586</v>
      </c>
      <c r="F276" s="49"/>
      <c r="G276" s="58"/>
      <c r="H276" s="58"/>
      <c r="I276" s="58"/>
      <c r="J276" s="58"/>
      <c r="K276" s="58"/>
      <c r="L276" s="113" t="s">
        <v>623</v>
      </c>
      <c r="M276" s="37"/>
      <c r="N276" s="25"/>
      <c r="O276" s="30" t="str">
        <f t="shared" si="9"/>
        <v/>
      </c>
      <c r="P276" s="25" t="str">
        <f t="shared" si="8"/>
        <v/>
      </c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spans="1:29" s="38" customFormat="1" ht="14.5" customHeight="1">
      <c r="A277" s="166"/>
      <c r="B277" s="171"/>
      <c r="C277" s="33" t="s">
        <v>371</v>
      </c>
      <c r="D277" s="34" t="s">
        <v>372</v>
      </c>
      <c r="E277" s="34"/>
      <c r="F277" s="48" t="s">
        <v>242</v>
      </c>
      <c r="G277" s="66" t="s">
        <v>480</v>
      </c>
      <c r="H277" s="58" t="s">
        <v>479</v>
      </c>
      <c r="I277" s="101" t="s">
        <v>71</v>
      </c>
      <c r="J277" s="102" t="s">
        <v>576</v>
      </c>
      <c r="K277" s="58"/>
      <c r="L277" s="86"/>
      <c r="M277" s="37"/>
      <c r="N277" s="25"/>
      <c r="O277" s="30" t="str">
        <f t="shared" si="9"/>
        <v>6.17 Tyczka uniwersalna</v>
      </c>
      <c r="P277" s="25" t="str">
        <f t="shared" si="8"/>
        <v/>
      </c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spans="1:29" s="32" customFormat="1" ht="14.5" customHeight="1">
      <c r="A278" s="166"/>
      <c r="B278" s="171"/>
      <c r="C278" s="33" t="s">
        <v>373</v>
      </c>
      <c r="D278" s="34" t="s">
        <v>374</v>
      </c>
      <c r="E278" s="34"/>
      <c r="F278" s="48" t="s">
        <v>230</v>
      </c>
      <c r="G278" s="67" t="s">
        <v>482</v>
      </c>
      <c r="H278" s="58" t="s">
        <v>479</v>
      </c>
      <c r="I278" s="101" t="s">
        <v>71</v>
      </c>
      <c r="J278" s="102" t="s">
        <v>576</v>
      </c>
      <c r="K278" s="58"/>
      <c r="L278" s="86"/>
      <c r="M278" s="30"/>
      <c r="N278" s="25"/>
      <c r="O278" s="30" t="str">
        <f t="shared" si="9"/>
        <v>6.18 Urządzenia i transduktor hamowania elektrodynamicznego</v>
      </c>
      <c r="P278" s="25" t="str">
        <f t="shared" si="8"/>
        <v/>
      </c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</row>
    <row r="279" spans="1:29" s="38" customFormat="1" ht="14.5" customHeight="1">
      <c r="A279" s="166"/>
      <c r="B279" s="171"/>
      <c r="C279" s="33" t="s">
        <v>375</v>
      </c>
      <c r="D279" s="39" t="s">
        <v>609</v>
      </c>
      <c r="E279" s="39"/>
      <c r="F279" s="48" t="s">
        <v>160</v>
      </c>
      <c r="G279" s="66" t="s">
        <v>480</v>
      </c>
      <c r="H279" s="58" t="s">
        <v>479</v>
      </c>
      <c r="I279" s="103" t="s">
        <v>578</v>
      </c>
      <c r="J279" s="103" t="s">
        <v>579</v>
      </c>
      <c r="K279" s="69"/>
      <c r="L279" s="86"/>
      <c r="M279" s="37"/>
      <c r="N279" s="25"/>
      <c r="O279" s="30" t="str">
        <f t="shared" si="9"/>
        <v>6.19 Czujniki np. przeciwpoślizgowe, temperaturowe, dymu</v>
      </c>
      <c r="P279" s="25" t="str">
        <f t="shared" si="8"/>
        <v/>
      </c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spans="1:29" s="38" customFormat="1" ht="14.5" customHeight="1">
      <c r="A280" s="166"/>
      <c r="B280" s="171"/>
      <c r="C280" s="33" t="s">
        <v>376</v>
      </c>
      <c r="D280" s="39" t="s">
        <v>377</v>
      </c>
      <c r="E280" s="39"/>
      <c r="F280" s="49" t="s">
        <v>264</v>
      </c>
      <c r="G280" s="67" t="s">
        <v>482</v>
      </c>
      <c r="H280" s="58" t="s">
        <v>479</v>
      </c>
      <c r="I280" s="103" t="s">
        <v>578</v>
      </c>
      <c r="J280" s="103" t="s">
        <v>579</v>
      </c>
      <c r="K280" s="58"/>
      <c r="L280" s="86"/>
      <c r="M280" s="37"/>
      <c r="N280" s="25"/>
      <c r="O280" s="30" t="str">
        <f t="shared" si="9"/>
        <v>6.20 Urządzenie zabezpieczenia przeciwpożarowego</v>
      </c>
      <c r="P280" s="25" t="str">
        <f t="shared" si="8"/>
        <v/>
      </c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spans="1:29" s="38" customFormat="1" ht="127.5">
      <c r="A281" s="166"/>
      <c r="B281" s="171"/>
      <c r="C281" s="92" t="s">
        <v>378</v>
      </c>
      <c r="D281" s="92" t="s">
        <v>555</v>
      </c>
      <c r="E281" s="88" t="s">
        <v>589</v>
      </c>
      <c r="F281" s="49"/>
      <c r="G281" s="58"/>
      <c r="H281" s="58"/>
      <c r="I281" s="58"/>
      <c r="J281" s="58"/>
      <c r="K281" s="58"/>
      <c r="L281" s="113" t="s">
        <v>624</v>
      </c>
      <c r="M281" s="37"/>
      <c r="N281" s="25"/>
      <c r="O281" s="30" t="str">
        <f t="shared" si="9"/>
        <v/>
      </c>
      <c r="P281" s="25" t="str">
        <f t="shared" si="8"/>
        <v/>
      </c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  <row r="282" spans="1:29" s="38" customFormat="1" ht="14.5" customHeight="1">
      <c r="A282" s="166"/>
      <c r="B282" s="171"/>
      <c r="C282" s="92" t="s">
        <v>379</v>
      </c>
      <c r="D282" s="92" t="s">
        <v>555</v>
      </c>
      <c r="E282" s="90" t="s">
        <v>71</v>
      </c>
      <c r="F282" s="48"/>
      <c r="G282" s="58"/>
      <c r="H282" s="58"/>
      <c r="I282" s="58"/>
      <c r="J282" s="58"/>
      <c r="K282" s="58"/>
      <c r="L282" s="93"/>
      <c r="M282" s="37"/>
      <c r="N282" s="25"/>
      <c r="O282" s="30" t="str">
        <f t="shared" si="9"/>
        <v/>
      </c>
      <c r="P282" s="25" t="str">
        <f t="shared" si="8"/>
        <v/>
      </c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</row>
    <row r="283" spans="1:29" s="38" customFormat="1" ht="136">
      <c r="A283" s="166"/>
      <c r="B283" s="171"/>
      <c r="C283" s="92" t="s">
        <v>380</v>
      </c>
      <c r="D283" s="92" t="s">
        <v>555</v>
      </c>
      <c r="E283" s="88" t="s">
        <v>586</v>
      </c>
      <c r="F283" s="49"/>
      <c r="G283" s="58"/>
      <c r="H283" s="58"/>
      <c r="I283" s="58"/>
      <c r="J283" s="58"/>
      <c r="K283" s="58"/>
      <c r="L283" s="113" t="s">
        <v>625</v>
      </c>
      <c r="M283" s="37"/>
      <c r="N283" s="25"/>
      <c r="O283" s="30" t="str">
        <f t="shared" si="9"/>
        <v/>
      </c>
      <c r="P283" s="25" t="str">
        <f t="shared" si="8"/>
        <v/>
      </c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</row>
    <row r="284" spans="1:29" s="38" customFormat="1" ht="26">
      <c r="A284" s="166"/>
      <c r="B284" s="171"/>
      <c r="C284" s="33" t="s">
        <v>381</v>
      </c>
      <c r="D284" s="39" t="s">
        <v>563</v>
      </c>
      <c r="F284" s="49" t="s">
        <v>194</v>
      </c>
      <c r="G284" s="67" t="s">
        <v>482</v>
      </c>
      <c r="H284" s="87" t="s">
        <v>474</v>
      </c>
      <c r="I284" s="103" t="s">
        <v>578</v>
      </c>
      <c r="J284" s="103" t="s">
        <v>579</v>
      </c>
      <c r="K284" s="58"/>
      <c r="L284" s="86"/>
      <c r="M284" s="37"/>
      <c r="N284" s="25"/>
      <c r="O284" s="30" t="str">
        <f t="shared" si="9"/>
        <v>6.24 Urządzenia sterowania komputerowego (TCMS) (np. sterownik CPU, wyspa I/O)</v>
      </c>
      <c r="P284" s="25" t="str">
        <f t="shared" si="8"/>
        <v/>
      </c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</row>
    <row r="285" spans="1:29" s="32" customFormat="1" ht="14.5" customHeight="1">
      <c r="A285" s="166"/>
      <c r="B285" s="171"/>
      <c r="C285" s="33" t="s">
        <v>382</v>
      </c>
      <c r="D285" s="34" t="s">
        <v>383</v>
      </c>
      <c r="E285" s="38"/>
      <c r="F285" s="48" t="s">
        <v>270</v>
      </c>
      <c r="G285" s="67" t="s">
        <v>482</v>
      </c>
      <c r="H285" s="58" t="s">
        <v>571</v>
      </c>
      <c r="I285" s="101" t="s">
        <v>71</v>
      </c>
      <c r="J285" s="102" t="s">
        <v>576</v>
      </c>
      <c r="K285" s="58"/>
      <c r="L285" s="86"/>
      <c r="M285" s="30"/>
      <c r="N285" s="25"/>
      <c r="O285" s="30" t="str">
        <f t="shared" si="9"/>
        <v>6.25 Szyby elektrogrzejne, czołowe</v>
      </c>
      <c r="P285" s="25" t="str">
        <f t="shared" si="8"/>
        <v/>
      </c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</row>
    <row r="286" spans="1:29" s="38" customFormat="1" ht="14.5" customHeight="1">
      <c r="A286" s="166"/>
      <c r="B286" s="171"/>
      <c r="C286" s="33" t="s">
        <v>384</v>
      </c>
      <c r="D286" s="34" t="s">
        <v>385</v>
      </c>
      <c r="F286" s="48" t="s">
        <v>213</v>
      </c>
      <c r="G286" s="67" t="s">
        <v>482</v>
      </c>
      <c r="H286" s="87" t="s">
        <v>474</v>
      </c>
      <c r="I286" s="101" t="s">
        <v>71</v>
      </c>
      <c r="J286" s="102" t="s">
        <v>576</v>
      </c>
      <c r="K286" s="58"/>
      <c r="L286" s="86"/>
      <c r="M286" s="37"/>
      <c r="N286" s="25"/>
      <c r="O286" s="30" t="str">
        <f t="shared" si="9"/>
        <v>6.26 Liczniki energii elektrycznej</v>
      </c>
      <c r="P286" s="25" t="str">
        <f t="shared" si="8"/>
        <v/>
      </c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</row>
    <row r="287" spans="1:29" s="38" customFormat="1" ht="14.5" customHeight="1">
      <c r="A287" s="166"/>
      <c r="B287" s="171"/>
      <c r="C287" s="33" t="s">
        <v>386</v>
      </c>
      <c r="D287" s="39" t="s">
        <v>387</v>
      </c>
      <c r="F287" s="49" t="s">
        <v>213</v>
      </c>
      <c r="G287" s="66" t="s">
        <v>480</v>
      </c>
      <c r="H287" s="58" t="s">
        <v>479</v>
      </c>
      <c r="I287" s="103" t="s">
        <v>578</v>
      </c>
      <c r="J287" s="103" t="s">
        <v>579</v>
      </c>
      <c r="K287" s="58"/>
      <c r="L287" s="86"/>
      <c r="M287" s="37"/>
      <c r="N287" s="25"/>
      <c r="O287" s="30" t="str">
        <f t="shared" si="9"/>
        <v>6.27 Instalacja elektryczna sterowania i diagnostyki</v>
      </c>
      <c r="P287" s="25" t="str">
        <f t="shared" si="8"/>
        <v/>
      </c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</row>
    <row r="288" spans="1:29" s="38" customFormat="1" ht="14.5" customHeight="1">
      <c r="A288" s="166"/>
      <c r="B288" s="171"/>
      <c r="C288" s="33" t="s">
        <v>388</v>
      </c>
      <c r="D288" s="34" t="s">
        <v>389</v>
      </c>
      <c r="F288" s="48" t="s">
        <v>194</v>
      </c>
      <c r="G288" s="66" t="s">
        <v>480</v>
      </c>
      <c r="H288" s="58" t="s">
        <v>479</v>
      </c>
      <c r="I288" s="103" t="s">
        <v>578</v>
      </c>
      <c r="J288" s="103" t="s">
        <v>579</v>
      </c>
      <c r="K288" s="58"/>
      <c r="L288" s="86"/>
      <c r="M288" s="37"/>
      <c r="N288" s="25"/>
      <c r="O288" s="30" t="str">
        <f t="shared" si="9"/>
        <v>6.28 Instalacja elektryczna obwodów głównych i pomocniczych</v>
      </c>
      <c r="P288" s="25" t="str">
        <f t="shared" si="8"/>
        <v/>
      </c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</row>
    <row r="289" spans="1:29" s="38" customFormat="1" ht="14.5" customHeight="1">
      <c r="A289" s="166"/>
      <c r="B289" s="171"/>
      <c r="C289" s="33" t="s">
        <v>390</v>
      </c>
      <c r="D289" s="42" t="s">
        <v>391</v>
      </c>
      <c r="F289" s="36" t="s">
        <v>216</v>
      </c>
      <c r="G289" s="66" t="s">
        <v>480</v>
      </c>
      <c r="H289" s="58" t="s">
        <v>479</v>
      </c>
      <c r="I289" s="103" t="s">
        <v>578</v>
      </c>
      <c r="J289" s="103" t="s">
        <v>579</v>
      </c>
      <c r="K289" s="58"/>
      <c r="L289" s="86"/>
      <c r="M289" s="37"/>
      <c r="N289" s="25"/>
      <c r="O289" s="30" t="str">
        <f t="shared" si="9"/>
        <v xml:space="preserve">6.29 Instalacja elektryczna oświetlenia </v>
      </c>
      <c r="P289" s="25" t="str">
        <f t="shared" si="8"/>
        <v/>
      </c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</row>
    <row r="290" spans="1:29" s="38" customFormat="1" ht="14.5" customHeight="1">
      <c r="A290" s="166"/>
      <c r="B290" s="171"/>
      <c r="C290" s="33" t="s">
        <v>392</v>
      </c>
      <c r="D290" s="42" t="s">
        <v>393</v>
      </c>
      <c r="F290" s="36" t="s">
        <v>218</v>
      </c>
      <c r="G290" s="66" t="s">
        <v>480</v>
      </c>
      <c r="H290" s="58" t="s">
        <v>479</v>
      </c>
      <c r="I290" s="103" t="s">
        <v>578</v>
      </c>
      <c r="J290" s="103" t="s">
        <v>579</v>
      </c>
      <c r="K290" s="58"/>
      <c r="L290" s="86"/>
      <c r="M290" s="37"/>
      <c r="N290" s="25"/>
      <c r="O290" s="30" t="str">
        <f t="shared" si="9"/>
        <v>6.30 Instalacja elektryczna ogrzewania</v>
      </c>
      <c r="P290" s="25" t="str">
        <f t="shared" si="8"/>
        <v/>
      </c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</row>
    <row r="291" spans="1:29" s="38" customFormat="1" ht="14.5" customHeight="1">
      <c r="A291" s="166"/>
      <c r="B291" s="171"/>
      <c r="C291" s="33" t="s">
        <v>394</v>
      </c>
      <c r="D291" s="42" t="s">
        <v>395</v>
      </c>
      <c r="F291" s="36" t="s">
        <v>218</v>
      </c>
      <c r="G291" s="66" t="s">
        <v>480</v>
      </c>
      <c r="H291" s="58" t="s">
        <v>479</v>
      </c>
      <c r="I291" s="103" t="s">
        <v>578</v>
      </c>
      <c r="J291" s="103" t="s">
        <v>579</v>
      </c>
      <c r="K291" s="58"/>
      <c r="L291" s="86"/>
      <c r="M291" s="37"/>
      <c r="N291" s="25"/>
      <c r="O291" s="30" t="str">
        <f t="shared" si="9"/>
        <v>6.31 Instalacja elektryczna klimatyzacji i ogrzewania nawiewnego</v>
      </c>
      <c r="P291" s="25" t="str">
        <f t="shared" si="8"/>
        <v/>
      </c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</row>
    <row r="292" spans="1:29" s="38" customFormat="1" ht="14.5" customHeight="1">
      <c r="A292" s="166"/>
      <c r="B292" s="171"/>
      <c r="C292" s="33" t="s">
        <v>396</v>
      </c>
      <c r="D292" s="42" t="s">
        <v>212</v>
      </c>
      <c r="F292" s="36" t="s">
        <v>213</v>
      </c>
      <c r="G292" s="66" t="s">
        <v>480</v>
      </c>
      <c r="H292" s="87" t="s">
        <v>474</v>
      </c>
      <c r="I292" s="103" t="s">
        <v>578</v>
      </c>
      <c r="J292" s="103" t="s">
        <v>579</v>
      </c>
      <c r="K292" s="58"/>
      <c r="L292" s="86"/>
      <c r="M292" s="37"/>
      <c r="N292" s="25"/>
      <c r="O292" s="30" t="str">
        <f t="shared" si="9"/>
        <v>6.32 Instalacja rozgłoszeniowa (np. CAN, Ethernet itp.)</v>
      </c>
      <c r="P292" s="25" t="str">
        <f t="shared" si="8"/>
        <v/>
      </c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</row>
    <row r="293" spans="1:29" s="38" customFormat="1" ht="14.5" customHeight="1">
      <c r="A293" s="166"/>
      <c r="B293" s="171"/>
      <c r="C293" s="33" t="s">
        <v>397</v>
      </c>
      <c r="D293" s="70" t="s">
        <v>568</v>
      </c>
      <c r="F293" s="36" t="s">
        <v>194</v>
      </c>
      <c r="G293" s="66" t="s">
        <v>480</v>
      </c>
      <c r="H293" s="58" t="s">
        <v>479</v>
      </c>
      <c r="I293" s="103" t="s">
        <v>578</v>
      </c>
      <c r="J293" s="103" t="s">
        <v>579</v>
      </c>
      <c r="K293" s="58"/>
      <c r="L293" s="86"/>
      <c r="M293" s="37"/>
      <c r="N293" s="25"/>
      <c r="O293" s="30" t="str">
        <f t="shared" si="9"/>
        <v>6.33 Łączniki i gniazda</v>
      </c>
      <c r="P293" s="25" t="str">
        <f t="shared" si="8"/>
        <v/>
      </c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</row>
    <row r="294" spans="1:29" s="38" customFormat="1" ht="21">
      <c r="A294" s="166"/>
      <c r="B294" s="171"/>
      <c r="C294" s="33" t="s">
        <v>398</v>
      </c>
      <c r="D294" s="42" t="s">
        <v>202</v>
      </c>
      <c r="F294" s="36" t="s">
        <v>203</v>
      </c>
      <c r="G294" s="68" t="s">
        <v>485</v>
      </c>
      <c r="H294" s="87" t="s">
        <v>474</v>
      </c>
      <c r="I294" s="103" t="s">
        <v>578</v>
      </c>
      <c r="J294" s="103" t="s">
        <v>579</v>
      </c>
      <c r="K294" s="69" t="s">
        <v>486</v>
      </c>
      <c r="L294" s="86"/>
      <c r="M294" s="37"/>
      <c r="N294" s="25"/>
      <c r="O294" s="30" t="str">
        <f t="shared" si="9"/>
        <v>6.34 System informacji pasażerskiej</v>
      </c>
      <c r="P294" s="25" t="str">
        <f t="shared" si="8"/>
        <v/>
      </c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</row>
    <row r="295" spans="1:29" s="38" customFormat="1" ht="26">
      <c r="A295" s="166"/>
      <c r="B295" s="171"/>
      <c r="C295" s="33" t="s">
        <v>399</v>
      </c>
      <c r="D295" s="42" t="s">
        <v>551</v>
      </c>
      <c r="F295" s="36" t="s">
        <v>203</v>
      </c>
      <c r="G295" s="66" t="s">
        <v>480</v>
      </c>
      <c r="H295" s="87" t="s">
        <v>474</v>
      </c>
      <c r="I295" s="103" t="s">
        <v>578</v>
      </c>
      <c r="J295" s="103" t="s">
        <v>579</v>
      </c>
      <c r="K295" s="58"/>
      <c r="L295" s="86"/>
      <c r="M295" s="37"/>
      <c r="N295" s="25"/>
      <c r="O295" s="30" t="str">
        <f t="shared" si="9"/>
        <v>6.35 Systemy teleinformatyczne (np. Wi-Fi, CCTV, wzmacniacze sygnału itp.)</v>
      </c>
      <c r="P295" s="25" t="str">
        <f t="shared" si="8"/>
        <v/>
      </c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</row>
    <row r="296" spans="1:29" s="38" customFormat="1" ht="21">
      <c r="A296" s="166"/>
      <c r="B296" s="171"/>
      <c r="C296" s="33" t="s">
        <v>510</v>
      </c>
      <c r="D296" s="34" t="s">
        <v>220</v>
      </c>
      <c r="E296" s="91"/>
      <c r="F296" s="35" t="s">
        <v>218</v>
      </c>
      <c r="G296" s="68" t="s">
        <v>485</v>
      </c>
      <c r="H296" s="87" t="s">
        <v>474</v>
      </c>
      <c r="I296" s="103" t="s">
        <v>578</v>
      </c>
      <c r="J296" s="103" t="s">
        <v>579</v>
      </c>
      <c r="K296" s="69" t="s">
        <v>486</v>
      </c>
      <c r="L296" s="89"/>
      <c r="M296" s="37"/>
      <c r="N296" s="25"/>
      <c r="O296" s="30" t="str">
        <f t="shared" si="9"/>
        <v>6.36 Układ HVAC</v>
      </c>
      <c r="P296" s="25" t="str">
        <f t="shared" si="8"/>
        <v/>
      </c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</row>
    <row r="297" spans="1:29" s="38" customFormat="1" ht="14.5" customHeight="1">
      <c r="A297" s="166"/>
      <c r="B297" s="171"/>
      <c r="C297" s="27" t="s">
        <v>133</v>
      </c>
      <c r="D297" s="27" t="s">
        <v>400</v>
      </c>
      <c r="E297" s="32"/>
      <c r="F297" s="31"/>
      <c r="G297" s="31"/>
      <c r="H297" s="31"/>
      <c r="I297" s="31"/>
      <c r="J297" s="31"/>
      <c r="K297" s="31"/>
      <c r="L297" s="30"/>
      <c r="M297" s="37"/>
      <c r="N297" s="25"/>
      <c r="O297" s="30" t="str">
        <f t="shared" si="9"/>
        <v/>
      </c>
      <c r="P297" s="25" t="str">
        <f t="shared" si="8"/>
        <v/>
      </c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</row>
    <row r="298" spans="1:29" s="38" customFormat="1" ht="39">
      <c r="A298" s="166"/>
      <c r="B298" s="171"/>
      <c r="C298" s="33" t="s">
        <v>401</v>
      </c>
      <c r="D298" s="34" t="s">
        <v>575</v>
      </c>
      <c r="E298" s="91"/>
      <c r="F298" s="48" t="s">
        <v>184</v>
      </c>
      <c r="G298" s="67" t="s">
        <v>482</v>
      </c>
      <c r="H298" s="58" t="s">
        <v>479</v>
      </c>
      <c r="I298" s="103" t="s">
        <v>578</v>
      </c>
      <c r="J298" s="103" t="s">
        <v>579</v>
      </c>
      <c r="K298" s="58"/>
      <c r="L298" s="86"/>
      <c r="M298" s="37"/>
      <c r="N298" s="25"/>
      <c r="O298" s="30" t="str">
        <f t="shared" si="9"/>
        <v xml:space="preserve">7.1 Części gumowe napędu zestawu kołowego, elementy metalowo- gumowe wózka oraz elementy wulkanizowane pudło- wózek </v>
      </c>
      <c r="P298" s="25" t="str">
        <f t="shared" si="8"/>
        <v/>
      </c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 spans="1:29" s="38" customFormat="1" ht="14.5" customHeight="1">
      <c r="A299" s="166"/>
      <c r="B299" s="171"/>
      <c r="C299" s="33" t="s">
        <v>402</v>
      </c>
      <c r="D299" s="39" t="s">
        <v>403</v>
      </c>
      <c r="F299" s="49" t="s">
        <v>184</v>
      </c>
      <c r="G299" s="66" t="s">
        <v>480</v>
      </c>
      <c r="H299" s="58" t="s">
        <v>479</v>
      </c>
      <c r="I299" s="103" t="s">
        <v>578</v>
      </c>
      <c r="J299" s="103" t="s">
        <v>579</v>
      </c>
      <c r="K299" s="58"/>
      <c r="L299" s="86"/>
      <c r="M299" s="37"/>
      <c r="N299" s="25"/>
      <c r="O299" s="30" t="str">
        <f t="shared" si="9"/>
        <v>7.2 Uszczelki</v>
      </c>
      <c r="P299" s="25" t="str">
        <f t="shared" si="8"/>
        <v/>
      </c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</row>
    <row r="300" spans="1:29" s="38" customFormat="1" ht="14.5" customHeight="1">
      <c r="A300" s="166"/>
      <c r="B300" s="171"/>
      <c r="C300" s="27" t="s">
        <v>135</v>
      </c>
      <c r="D300" s="27" t="s">
        <v>404</v>
      </c>
      <c r="E300" s="32"/>
      <c r="F300" s="31"/>
      <c r="G300" s="31"/>
      <c r="H300" s="31"/>
      <c r="I300" s="31"/>
      <c r="J300" s="31"/>
      <c r="K300" s="31"/>
      <c r="L300" s="30"/>
      <c r="M300" s="37"/>
      <c r="N300" s="25"/>
      <c r="O300" s="30" t="str">
        <f t="shared" si="9"/>
        <v/>
      </c>
      <c r="P300" s="25" t="str">
        <f t="shared" si="8"/>
        <v/>
      </c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</row>
    <row r="301" spans="1:29" s="38" customFormat="1" ht="14.5" customHeight="1">
      <c r="A301" s="166"/>
      <c r="B301" s="171"/>
      <c r="C301" s="33" t="s">
        <v>405</v>
      </c>
      <c r="D301" s="34" t="s">
        <v>406</v>
      </c>
      <c r="F301" s="48" t="s">
        <v>224</v>
      </c>
      <c r="G301" s="67" t="s">
        <v>482</v>
      </c>
      <c r="H301" s="87" t="s">
        <v>474</v>
      </c>
      <c r="I301" s="101" t="s">
        <v>71</v>
      </c>
      <c r="J301" s="102" t="s">
        <v>576</v>
      </c>
      <c r="K301" s="58"/>
      <c r="L301" s="86"/>
      <c r="M301" s="37"/>
      <c r="N301" s="25"/>
      <c r="O301" s="30" t="str">
        <f t="shared" si="9"/>
        <v>8.1 Przekładnie zębate napędne</v>
      </c>
      <c r="P301" s="25" t="str">
        <f t="shared" si="8"/>
        <v/>
      </c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</row>
    <row r="302" spans="1:29" s="38" customFormat="1" ht="14.5" customHeight="1">
      <c r="A302" s="166"/>
      <c r="B302" s="171"/>
      <c r="C302" s="33" t="s">
        <v>407</v>
      </c>
      <c r="D302" s="34" t="s">
        <v>408</v>
      </c>
      <c r="F302" s="48" t="s">
        <v>224</v>
      </c>
      <c r="G302" s="67" t="s">
        <v>482</v>
      </c>
      <c r="H302" s="87" t="s">
        <v>474</v>
      </c>
      <c r="I302" s="101" t="s">
        <v>71</v>
      </c>
      <c r="J302" s="102" t="s">
        <v>576</v>
      </c>
      <c r="K302" s="58"/>
      <c r="L302" s="86"/>
      <c r="M302" s="37"/>
      <c r="N302" s="25"/>
      <c r="O302" s="30" t="str">
        <f t="shared" si="9"/>
        <v>8.2 Przekładnie hydromechaniczne i hydrostatyczne</v>
      </c>
      <c r="P302" s="25" t="str">
        <f t="shared" si="8"/>
        <v/>
      </c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</row>
    <row r="303" spans="1:29" s="38" customFormat="1" ht="14.5" customHeight="1">
      <c r="A303" s="166"/>
      <c r="B303" s="171"/>
      <c r="C303" s="33" t="s">
        <v>409</v>
      </c>
      <c r="D303" s="34" t="s">
        <v>410</v>
      </c>
      <c r="F303" s="48" t="s">
        <v>224</v>
      </c>
      <c r="G303" s="67" t="s">
        <v>482</v>
      </c>
      <c r="H303" s="87" t="s">
        <v>474</v>
      </c>
      <c r="I303" s="101" t="s">
        <v>71</v>
      </c>
      <c r="J303" s="102" t="s">
        <v>576</v>
      </c>
      <c r="K303" s="58"/>
      <c r="L303" s="86"/>
      <c r="M303" s="37"/>
      <c r="N303" s="25"/>
      <c r="O303" s="30" t="str">
        <f t="shared" si="9"/>
        <v>8.3 Sprzęgła mechaniczne i hydromechaniczne</v>
      </c>
      <c r="P303" s="25" t="str">
        <f t="shared" si="8"/>
        <v/>
      </c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</row>
    <row r="304" spans="1:29" s="38" customFormat="1" ht="14.5" customHeight="1">
      <c r="A304" s="166"/>
      <c r="B304" s="171"/>
      <c r="C304" s="33" t="s">
        <v>411</v>
      </c>
      <c r="D304" s="34" t="s">
        <v>412</v>
      </c>
      <c r="F304" s="48" t="s">
        <v>224</v>
      </c>
      <c r="G304" s="67" t="s">
        <v>482</v>
      </c>
      <c r="H304" s="58" t="s">
        <v>479</v>
      </c>
      <c r="I304" s="101" t="s">
        <v>71</v>
      </c>
      <c r="J304" s="102" t="s">
        <v>576</v>
      </c>
      <c r="K304" s="58"/>
      <c r="L304" s="86"/>
      <c r="M304" s="37"/>
      <c r="N304" s="25"/>
      <c r="O304" s="30" t="str">
        <f t="shared" si="9"/>
        <v>8.4 Wały pędne</v>
      </c>
      <c r="P304" s="25" t="str">
        <f t="shared" si="8"/>
        <v/>
      </c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</row>
    <row r="305" spans="1:29" s="38" customFormat="1" ht="14.5" customHeight="1">
      <c r="A305" s="166"/>
      <c r="B305" s="171"/>
      <c r="C305" s="33" t="s">
        <v>413</v>
      </c>
      <c r="D305" s="34" t="s">
        <v>414</v>
      </c>
      <c r="F305" s="48" t="s">
        <v>224</v>
      </c>
      <c r="G305" s="67" t="s">
        <v>482</v>
      </c>
      <c r="H305" s="58" t="s">
        <v>479</v>
      </c>
      <c r="I305" s="101" t="s">
        <v>71</v>
      </c>
      <c r="J305" s="102" t="s">
        <v>576</v>
      </c>
      <c r="K305" s="58"/>
      <c r="L305" s="86"/>
      <c r="M305" s="37"/>
      <c r="N305" s="25"/>
      <c r="O305" s="30" t="str">
        <f t="shared" si="9"/>
        <v>8.5 Wiązary i czopy</v>
      </c>
      <c r="P305" s="25" t="str">
        <f t="shared" si="8"/>
        <v/>
      </c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</row>
    <row r="306" spans="1:29" s="38" customFormat="1" ht="26">
      <c r="A306" s="166"/>
      <c r="B306" s="171"/>
      <c r="C306" s="33" t="s">
        <v>415</v>
      </c>
      <c r="D306" s="52" t="s">
        <v>416</v>
      </c>
      <c r="F306" s="36" t="s">
        <v>224</v>
      </c>
      <c r="G306" s="67" t="s">
        <v>482</v>
      </c>
      <c r="H306" s="58" t="s">
        <v>479</v>
      </c>
      <c r="I306" s="101" t="s">
        <v>71</v>
      </c>
      <c r="J306" s="102" t="s">
        <v>576</v>
      </c>
      <c r="K306" s="58"/>
      <c r="L306" s="86"/>
      <c r="M306" s="37"/>
      <c r="N306" s="25"/>
      <c r="O306" s="30" t="str">
        <f t="shared" si="9"/>
        <v>8.6 Części przekładni napędnych obrobione na gotowo  np. wałki, obudowy itp.</v>
      </c>
      <c r="P306" s="25" t="str">
        <f t="shared" si="8"/>
        <v/>
      </c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</row>
    <row r="307" spans="1:29" s="38" customFormat="1" ht="14.5" customHeight="1">
      <c r="A307" s="166"/>
      <c r="B307" s="171"/>
      <c r="C307" s="53" t="s">
        <v>136</v>
      </c>
      <c r="D307" s="27" t="s">
        <v>498</v>
      </c>
      <c r="E307" s="32"/>
      <c r="F307" s="31"/>
      <c r="G307" s="31"/>
      <c r="H307" s="31"/>
      <c r="I307" s="31"/>
      <c r="J307" s="31"/>
      <c r="K307" s="31"/>
      <c r="L307" s="30"/>
      <c r="M307" s="37"/>
      <c r="N307" s="25"/>
      <c r="O307" s="30" t="str">
        <f t="shared" si="9"/>
        <v/>
      </c>
      <c r="P307" s="25" t="str">
        <f t="shared" si="8"/>
        <v/>
      </c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</row>
    <row r="308" spans="1:29" s="38" customFormat="1" ht="14.5" customHeight="1">
      <c r="A308" s="166"/>
      <c r="B308" s="171"/>
      <c r="C308" s="92" t="s">
        <v>417</v>
      </c>
      <c r="D308" s="92" t="s">
        <v>555</v>
      </c>
      <c r="E308" s="90" t="s">
        <v>71</v>
      </c>
      <c r="F308" s="35"/>
      <c r="G308" s="58"/>
      <c r="H308" s="58"/>
      <c r="I308" s="58"/>
      <c r="J308" s="58"/>
      <c r="K308" s="58"/>
      <c r="L308" s="93"/>
      <c r="M308" s="37"/>
      <c r="N308" s="25"/>
      <c r="O308" s="30" t="str">
        <f t="shared" si="9"/>
        <v/>
      </c>
      <c r="P308" s="25" t="str">
        <f t="shared" si="8"/>
        <v/>
      </c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</row>
    <row r="309" spans="1:29" s="38" customFormat="1" ht="26">
      <c r="A309" s="166"/>
      <c r="B309" s="171"/>
      <c r="C309" s="54" t="s">
        <v>418</v>
      </c>
      <c r="D309" s="34" t="s">
        <v>419</v>
      </c>
      <c r="F309" s="48" t="s">
        <v>242</v>
      </c>
      <c r="G309" s="66" t="s">
        <v>480</v>
      </c>
      <c r="H309" s="58" t="s">
        <v>479</v>
      </c>
      <c r="I309" s="101" t="s">
        <v>71</v>
      </c>
      <c r="J309" s="102" t="s">
        <v>576</v>
      </c>
      <c r="K309" s="58"/>
      <c r="L309" s="86"/>
      <c r="M309" s="37"/>
      <c r="N309" s="25"/>
      <c r="O309" s="30" t="str">
        <f t="shared" si="9"/>
        <v>9.2 Chłodnice (agregaty) i wentylatory chłodnicy, silników trakcyjnych i oporów rozruchowych</v>
      </c>
      <c r="P309" s="25" t="str">
        <f t="shared" si="8"/>
        <v/>
      </c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</row>
    <row r="310" spans="1:29" s="38" customFormat="1" ht="14.5" customHeight="1">
      <c r="A310" s="166"/>
      <c r="B310" s="171"/>
      <c r="C310" s="54" t="s">
        <v>420</v>
      </c>
      <c r="D310" s="34" t="s">
        <v>421</v>
      </c>
      <c r="F310" s="48" t="s">
        <v>224</v>
      </c>
      <c r="G310" s="67" t="s">
        <v>482</v>
      </c>
      <c r="H310" s="58" t="s">
        <v>479</v>
      </c>
      <c r="I310" s="101" t="s">
        <v>71</v>
      </c>
      <c r="J310" s="102" t="s">
        <v>576</v>
      </c>
      <c r="K310" s="58"/>
      <c r="L310" s="37"/>
      <c r="M310" s="37"/>
      <c r="N310" s="25"/>
      <c r="O310" s="30" t="str">
        <f t="shared" si="9"/>
        <v>9.3 Zbiorniki paliwa</v>
      </c>
      <c r="P310" s="25" t="str">
        <f t="shared" si="8"/>
        <v/>
      </c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</row>
    <row r="311" spans="1:29" s="38" customFormat="1" ht="119">
      <c r="A311" s="166"/>
      <c r="B311" s="171"/>
      <c r="C311" s="92" t="s">
        <v>422</v>
      </c>
      <c r="D311" s="92" t="s">
        <v>555</v>
      </c>
      <c r="E311" s="88" t="s">
        <v>590</v>
      </c>
      <c r="F311" s="58"/>
      <c r="G311" s="58"/>
      <c r="H311" s="87"/>
      <c r="I311" s="58"/>
      <c r="J311" s="58"/>
      <c r="K311" s="58"/>
      <c r="L311" s="113" t="s">
        <v>626</v>
      </c>
      <c r="M311" s="37"/>
      <c r="N311" s="25"/>
      <c r="O311" s="30" t="str">
        <f t="shared" si="9"/>
        <v/>
      </c>
      <c r="P311" s="25" t="str">
        <f t="shared" si="8"/>
        <v/>
      </c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 spans="1:29" s="38" customFormat="1" ht="21">
      <c r="A312" s="166"/>
      <c r="B312" s="171"/>
      <c r="C312" s="54" t="s">
        <v>423</v>
      </c>
      <c r="D312" s="34" t="s">
        <v>424</v>
      </c>
      <c r="F312" s="48" t="s">
        <v>264</v>
      </c>
      <c r="G312" s="68" t="s">
        <v>485</v>
      </c>
      <c r="H312" s="58" t="s">
        <v>479</v>
      </c>
      <c r="I312" s="103" t="s">
        <v>578</v>
      </c>
      <c r="J312" s="103" t="s">
        <v>579</v>
      </c>
      <c r="K312" s="69" t="s">
        <v>486</v>
      </c>
      <c r="L312" s="86"/>
      <c r="M312" s="37"/>
      <c r="N312" s="25"/>
      <c r="O312" s="30" t="str">
        <f t="shared" si="9"/>
        <v xml:space="preserve">9.5 Instalacja wodna  z systemem  usuwania nieczystości </v>
      </c>
      <c r="P312" s="25" t="str">
        <f t="shared" si="8"/>
        <v/>
      </c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 spans="1:29" s="38" customFormat="1" ht="26">
      <c r="A313" s="166"/>
      <c r="B313" s="171"/>
      <c r="C313" s="81" t="s">
        <v>425</v>
      </c>
      <c r="D313" s="39" t="s">
        <v>636</v>
      </c>
      <c r="F313" s="48" t="s">
        <v>426</v>
      </c>
      <c r="G313" s="68" t="s">
        <v>485</v>
      </c>
      <c r="H313" s="58" t="s">
        <v>479</v>
      </c>
      <c r="I313" s="103" t="s">
        <v>578</v>
      </c>
      <c r="J313" s="103" t="s">
        <v>579</v>
      </c>
      <c r="K313" s="69" t="s">
        <v>486</v>
      </c>
      <c r="L313" s="86"/>
      <c r="M313" s="37"/>
      <c r="N313" s="25"/>
      <c r="O313" s="30" t="str">
        <f t="shared" si="9"/>
        <v>9.6 Urządzenia zewnętrzne i wewnętrzne (np. podest maszynisty, automat vendingowy)</v>
      </c>
      <c r="P313" s="25" t="str">
        <f t="shared" si="8"/>
        <v/>
      </c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 spans="1:29" s="38" customFormat="1" ht="14.5" customHeight="1">
      <c r="A314" s="166"/>
      <c r="B314" s="171"/>
      <c r="C314" s="92" t="s">
        <v>427</v>
      </c>
      <c r="D314" s="92" t="s">
        <v>555</v>
      </c>
      <c r="E314" s="90" t="s">
        <v>71</v>
      </c>
      <c r="F314" s="37"/>
      <c r="G314" s="58"/>
      <c r="H314" s="58"/>
      <c r="I314" s="58"/>
      <c r="J314" s="58"/>
      <c r="K314" s="69"/>
      <c r="L314" s="93"/>
      <c r="M314" s="37"/>
      <c r="N314" s="25"/>
      <c r="O314" s="30" t="str">
        <f t="shared" si="9"/>
        <v/>
      </c>
      <c r="P314" s="25" t="str">
        <f t="shared" si="8"/>
        <v/>
      </c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 spans="1:29" s="38" customFormat="1" ht="127.5">
      <c r="A315" s="166"/>
      <c r="B315" s="171"/>
      <c r="C315" s="92" t="s">
        <v>428</v>
      </c>
      <c r="D315" s="92" t="s">
        <v>555</v>
      </c>
      <c r="E315" s="88" t="s">
        <v>591</v>
      </c>
      <c r="F315" s="115"/>
      <c r="G315" s="77"/>
      <c r="H315" s="58"/>
      <c r="I315" s="58"/>
      <c r="J315" s="58"/>
      <c r="K315" s="58"/>
      <c r="L315" s="113" t="s">
        <v>627</v>
      </c>
      <c r="M315" s="37"/>
      <c r="N315" s="25"/>
      <c r="O315" s="30" t="str">
        <f t="shared" si="9"/>
        <v/>
      </c>
      <c r="P315" s="25" t="str">
        <f t="shared" si="8"/>
        <v/>
      </c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 spans="1:29" s="38" customFormat="1" ht="14.5" customHeight="1">
      <c r="A316" s="166"/>
      <c r="B316" s="171"/>
      <c r="C316" s="54" t="s">
        <v>511</v>
      </c>
      <c r="D316" s="34" t="s">
        <v>502</v>
      </c>
      <c r="E316" s="34"/>
      <c r="F316" s="48" t="s">
        <v>270</v>
      </c>
      <c r="G316" s="66" t="s">
        <v>480</v>
      </c>
      <c r="H316" s="58" t="s">
        <v>479</v>
      </c>
      <c r="I316" s="103" t="s">
        <v>578</v>
      </c>
      <c r="J316" s="103" t="s">
        <v>579</v>
      </c>
      <c r="K316" s="58"/>
      <c r="L316" s="86"/>
      <c r="M316" s="37"/>
      <c r="N316" s="37"/>
      <c r="O316" s="30" t="str">
        <f t="shared" si="9"/>
        <v>9.9 Gaśnice</v>
      </c>
      <c r="P316" s="25" t="str">
        <f t="shared" si="8"/>
        <v/>
      </c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 spans="1:29" s="38" customFormat="1" ht="14.5" customHeight="1">
      <c r="A317" s="166"/>
      <c r="B317" s="171"/>
      <c r="C317" s="54" t="s">
        <v>594</v>
      </c>
      <c r="D317" s="34" t="s">
        <v>595</v>
      </c>
      <c r="E317" s="34"/>
      <c r="F317" s="48" t="s">
        <v>270</v>
      </c>
      <c r="G317" s="66" t="s">
        <v>480</v>
      </c>
      <c r="H317" s="58" t="s">
        <v>474</v>
      </c>
      <c r="I317" s="101" t="s">
        <v>71</v>
      </c>
      <c r="J317" s="102" t="s">
        <v>576</v>
      </c>
      <c r="K317" s="58"/>
      <c r="L317" s="86"/>
      <c r="M317" s="37"/>
      <c r="N317" s="37"/>
      <c r="O317" s="30" t="str">
        <f t="shared" si="9"/>
        <v>9.10 Systemy smarowania obrzeży kół</v>
      </c>
      <c r="P317" s="25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 spans="1:29" s="38" customFormat="1" ht="14.5" customHeight="1">
      <c r="A318" s="166"/>
      <c r="B318" s="171"/>
      <c r="C318" s="55" t="s">
        <v>138</v>
      </c>
      <c r="D318" s="56" t="s">
        <v>429</v>
      </c>
      <c r="E318" s="56"/>
      <c r="F318" s="62"/>
      <c r="G318" s="62"/>
      <c r="H318" s="62"/>
      <c r="I318" s="62"/>
      <c r="J318" s="62"/>
      <c r="K318" s="62"/>
      <c r="L318" s="62"/>
      <c r="M318" s="37"/>
      <c r="N318" s="37"/>
      <c r="O318" s="30"/>
      <c r="P318" s="25" t="str">
        <f t="shared" si="8"/>
        <v/>
      </c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 spans="1:29" s="38" customFormat="1" ht="14.5" customHeight="1">
      <c r="A319" s="166"/>
      <c r="B319" s="171"/>
      <c r="C319" s="33" t="s">
        <v>512</v>
      </c>
      <c r="D319" s="34" t="s">
        <v>259</v>
      </c>
      <c r="E319" s="34"/>
      <c r="F319" s="35" t="s">
        <v>213</v>
      </c>
      <c r="G319" s="66" t="s">
        <v>480</v>
      </c>
      <c r="H319" s="58" t="s">
        <v>479</v>
      </c>
      <c r="I319" s="103" t="s">
        <v>578</v>
      </c>
      <c r="J319" s="103" t="s">
        <v>579</v>
      </c>
      <c r="K319" s="58"/>
      <c r="L319" s="86"/>
      <c r="M319" s="37"/>
      <c r="N319" s="37"/>
      <c r="O319" s="30" t="str">
        <f t="shared" ref="O319:O327" si="10">IF(OR(D319="puste",NOT(ISBLANK(B319)),LEN(C319)&lt;3),"",CONCATENATE(C319," ",D319))</f>
        <v xml:space="preserve">10.1 Ciśnieniomierze i  mierniki </v>
      </c>
      <c r="P319" s="25" t="str">
        <f t="shared" si="8"/>
        <v/>
      </c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 spans="1:29" s="38" customFormat="1" ht="14.5" customHeight="1">
      <c r="A320" s="166"/>
      <c r="B320" s="171"/>
      <c r="C320" s="33" t="s">
        <v>513</v>
      </c>
      <c r="D320" s="34" t="s">
        <v>261</v>
      </c>
      <c r="E320" s="34"/>
      <c r="F320" s="35" t="s">
        <v>218</v>
      </c>
      <c r="G320" s="66" t="s">
        <v>480</v>
      </c>
      <c r="H320" s="58" t="s">
        <v>479</v>
      </c>
      <c r="I320" s="103" t="s">
        <v>578</v>
      </c>
      <c r="J320" s="103" t="s">
        <v>579</v>
      </c>
      <c r="K320" s="58"/>
      <c r="L320" s="86"/>
      <c r="M320" s="37"/>
      <c r="N320" s="37"/>
      <c r="O320" s="30" t="str">
        <f t="shared" si="10"/>
        <v>10.2 Piece grzewcze wodne i olejowe</v>
      </c>
      <c r="P320" s="25" t="str">
        <f t="shared" si="8"/>
        <v/>
      </c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 spans="1:29" s="38" customFormat="1" ht="21">
      <c r="A321" s="166"/>
      <c r="B321" s="171"/>
      <c r="C321" s="33" t="s">
        <v>514</v>
      </c>
      <c r="D321" s="42" t="s">
        <v>263</v>
      </c>
      <c r="E321" s="42"/>
      <c r="F321" s="37" t="s">
        <v>264</v>
      </c>
      <c r="G321" s="68" t="s">
        <v>485</v>
      </c>
      <c r="H321" s="87" t="str">
        <f>$H$244</f>
        <v>TAK</v>
      </c>
      <c r="I321" s="103" t="s">
        <v>578</v>
      </c>
      <c r="J321" s="103" t="s">
        <v>579</v>
      </c>
      <c r="K321" s="69" t="s">
        <v>486</v>
      </c>
      <c r="L321" s="86"/>
      <c r="M321" s="37"/>
      <c r="N321" s="37"/>
      <c r="O321" s="30" t="str">
        <f t="shared" si="10"/>
        <v>10.3 Fotele i leżanki</v>
      </c>
      <c r="P321" s="25" t="str">
        <f t="shared" si="8"/>
        <v/>
      </c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 spans="1:29" s="38" customFormat="1" ht="14.5" customHeight="1">
      <c r="A322" s="166"/>
      <c r="B322" s="171"/>
      <c r="C322" s="92" t="s">
        <v>515</v>
      </c>
      <c r="D322" s="92" t="s">
        <v>596</v>
      </c>
      <c r="E322" s="42"/>
      <c r="F322" s="37"/>
      <c r="G322" s="58"/>
      <c r="H322" s="58"/>
      <c r="I322" s="58"/>
      <c r="J322" s="58"/>
      <c r="K322" s="69"/>
      <c r="L322" s="92"/>
      <c r="M322" s="37"/>
      <c r="N322" s="37"/>
      <c r="O322" s="30" t="str">
        <f t="shared" si="10"/>
        <v/>
      </c>
      <c r="P322" s="25" t="str">
        <f t="shared" si="8"/>
        <v/>
      </c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 spans="1:29" s="38" customFormat="1" ht="14.5" customHeight="1">
      <c r="A323" s="166"/>
      <c r="B323" s="171"/>
      <c r="C323" s="74" t="s">
        <v>516</v>
      </c>
      <c r="D323" s="70" t="s">
        <v>267</v>
      </c>
      <c r="E323" s="70"/>
      <c r="F323" s="37" t="s">
        <v>264</v>
      </c>
      <c r="G323" s="66" t="s">
        <v>480</v>
      </c>
      <c r="H323" s="58" t="s">
        <v>479</v>
      </c>
      <c r="I323" s="103" t="s">
        <v>578</v>
      </c>
      <c r="J323" s="103" t="s">
        <v>579</v>
      </c>
      <c r="K323" s="69"/>
      <c r="L323" s="86"/>
      <c r="M323" s="37"/>
      <c r="N323" s="37"/>
      <c r="O323" s="30" t="str">
        <f t="shared" si="10"/>
        <v>10.5 Hydrofory i urządzenia uzdatniania wody</v>
      </c>
      <c r="P323" s="25" t="str">
        <f t="shared" si="8"/>
        <v/>
      </c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 spans="1:29" ht="26">
      <c r="A324" s="166"/>
      <c r="B324" s="171"/>
      <c r="C324" s="74" t="s">
        <v>517</v>
      </c>
      <c r="D324" s="70" t="s">
        <v>269</v>
      </c>
      <c r="E324" s="105" t="s">
        <v>71</v>
      </c>
      <c r="F324" s="37" t="s">
        <v>270</v>
      </c>
      <c r="G324" s="68" t="s">
        <v>485</v>
      </c>
      <c r="H324" s="87" t="str">
        <f>$H$244</f>
        <v>TAK</v>
      </c>
      <c r="I324" s="103" t="s">
        <v>578</v>
      </c>
      <c r="J324" s="103" t="s">
        <v>579</v>
      </c>
      <c r="K324" s="69" t="s">
        <v>486</v>
      </c>
      <c r="L324" s="86"/>
      <c r="O324" s="30" t="str">
        <f t="shared" si="10"/>
        <v>10.6 Urządzenia wspomagające wsiadanie: windy, rampy, schodki wysuwane</v>
      </c>
    </row>
    <row r="325" spans="1:29" ht="21">
      <c r="A325" s="166"/>
      <c r="B325" s="171"/>
      <c r="C325" s="74" t="s">
        <v>518</v>
      </c>
      <c r="D325" s="70" t="s">
        <v>272</v>
      </c>
      <c r="E325" s="91"/>
      <c r="F325" s="37" t="s">
        <v>184</v>
      </c>
      <c r="G325" s="68" t="s">
        <v>485</v>
      </c>
      <c r="H325" s="87" t="str">
        <f>$H$244</f>
        <v>TAK</v>
      </c>
      <c r="I325" s="103" t="s">
        <v>578</v>
      </c>
      <c r="J325" s="103" t="s">
        <v>579</v>
      </c>
      <c r="K325" s="69" t="s">
        <v>486</v>
      </c>
      <c r="L325" s="86"/>
      <c r="O325" s="30" t="str">
        <f t="shared" si="10"/>
        <v>10.7 Amortyzatory hydrauliczne i cierne</v>
      </c>
    </row>
    <row r="326" spans="1:29" ht="21">
      <c r="A326" s="166"/>
      <c r="B326" s="171"/>
      <c r="C326" s="33" t="s">
        <v>519</v>
      </c>
      <c r="D326" s="34" t="s">
        <v>274</v>
      </c>
      <c r="E326" s="34"/>
      <c r="F326" s="35" t="s">
        <v>264</v>
      </c>
      <c r="G326" s="68" t="s">
        <v>485</v>
      </c>
      <c r="H326" s="87" t="str">
        <f>$H$244</f>
        <v>TAK</v>
      </c>
      <c r="I326" s="103" t="s">
        <v>578</v>
      </c>
      <c r="J326" s="103" t="s">
        <v>579</v>
      </c>
      <c r="K326" s="69" t="s">
        <v>486</v>
      </c>
      <c r="L326" s="86"/>
      <c r="O326" s="30" t="str">
        <f t="shared" si="10"/>
        <v>10.8 Zamknięte układy WC</v>
      </c>
    </row>
    <row r="327" spans="1:29" ht="14.5" customHeight="1">
      <c r="A327" s="166"/>
      <c r="B327" s="171"/>
      <c r="C327" s="33" t="s">
        <v>520</v>
      </c>
      <c r="D327" s="42" t="s">
        <v>276</v>
      </c>
      <c r="E327" s="91"/>
      <c r="F327" s="37" t="s">
        <v>264</v>
      </c>
      <c r="G327" s="67" t="s">
        <v>482</v>
      </c>
      <c r="H327" s="58" t="s">
        <v>474</v>
      </c>
      <c r="I327" s="103" t="s">
        <v>578</v>
      </c>
      <c r="J327" s="103" t="s">
        <v>579</v>
      </c>
      <c r="K327" s="58"/>
      <c r="L327" s="86"/>
      <c r="O327" s="30" t="str">
        <f t="shared" si="10"/>
        <v>10.9 Zbiorniki na wodę i fekalia</v>
      </c>
    </row>
    <row r="328" spans="1:29" ht="21">
      <c r="A328" s="166"/>
      <c r="B328" s="171"/>
      <c r="C328" s="33" t="s">
        <v>521</v>
      </c>
      <c r="D328" s="34" t="s">
        <v>278</v>
      </c>
      <c r="E328" s="34"/>
      <c r="F328" s="35" t="s">
        <v>222</v>
      </c>
      <c r="G328" s="68" t="s">
        <v>485</v>
      </c>
      <c r="H328" s="58" t="s">
        <v>479</v>
      </c>
      <c r="I328" s="103" t="s">
        <v>578</v>
      </c>
      <c r="J328" s="103" t="s">
        <v>579</v>
      </c>
      <c r="K328" s="69" t="s">
        <v>486</v>
      </c>
      <c r="L328" s="86"/>
      <c r="O328" s="30" t="str">
        <f t="shared" ref="O328:O337" si="11">IF(OR(D328="puste",NOT(ISBLANK(B328)),LEN(C328)&lt;3),"",CONCATENATE(C328," ",D328))</f>
        <v>10.10 Drzwi wejściowe łamane</v>
      </c>
    </row>
    <row r="329" spans="1:29" ht="14.5" customHeight="1">
      <c r="A329" s="166"/>
      <c r="B329" s="171"/>
      <c r="C329" s="33" t="s">
        <v>522</v>
      </c>
      <c r="D329" s="34" t="s">
        <v>280</v>
      </c>
      <c r="E329" s="34"/>
      <c r="F329" s="35" t="s">
        <v>270</v>
      </c>
      <c r="G329" s="67" t="s">
        <v>482</v>
      </c>
      <c r="H329" s="58" t="s">
        <v>474</v>
      </c>
      <c r="I329" s="103" t="s">
        <v>578</v>
      </c>
      <c r="J329" s="103" t="s">
        <v>579</v>
      </c>
      <c r="K329" s="58"/>
      <c r="L329" s="86"/>
      <c r="O329" s="30" t="str">
        <f t="shared" si="11"/>
        <v>10.11 Okna</v>
      </c>
    </row>
    <row r="330" spans="1:29" ht="14.5" customHeight="1">
      <c r="A330" s="166"/>
      <c r="B330" s="171"/>
      <c r="C330" s="33" t="s">
        <v>523</v>
      </c>
      <c r="D330" s="34" t="s">
        <v>282</v>
      </c>
      <c r="E330" s="34"/>
      <c r="F330" s="35" t="s">
        <v>242</v>
      </c>
      <c r="G330" s="66" t="s">
        <v>480</v>
      </c>
      <c r="H330" s="58" t="s">
        <v>479</v>
      </c>
      <c r="I330" s="103" t="s">
        <v>578</v>
      </c>
      <c r="J330" s="103" t="s">
        <v>579</v>
      </c>
      <c r="K330" s="58"/>
      <c r="L330" s="86"/>
      <c r="O330" s="30" t="str">
        <f t="shared" si="11"/>
        <v>10.12 Zbiorniki sprężonego powietrza</v>
      </c>
    </row>
    <row r="331" spans="1:29" ht="14.5" customHeight="1">
      <c r="A331" s="166"/>
      <c r="B331" s="171"/>
      <c r="C331" s="33" t="s">
        <v>524</v>
      </c>
      <c r="D331" s="34" t="s">
        <v>284</v>
      </c>
      <c r="E331" s="34"/>
      <c r="F331" s="35" t="s">
        <v>224</v>
      </c>
      <c r="G331" s="66" t="s">
        <v>480</v>
      </c>
      <c r="H331" s="58" t="s">
        <v>479</v>
      </c>
      <c r="I331" s="103" t="s">
        <v>578</v>
      </c>
      <c r="J331" s="103" t="s">
        <v>579</v>
      </c>
      <c r="K331" s="58"/>
      <c r="L331" s="86"/>
      <c r="O331" s="30" t="str">
        <f t="shared" si="11"/>
        <v>10.13 Przekładnie i wały cardana</v>
      </c>
    </row>
    <row r="332" spans="1:29" ht="21">
      <c r="A332" s="166"/>
      <c r="B332" s="171"/>
      <c r="C332" s="33" t="s">
        <v>525</v>
      </c>
      <c r="D332" s="34" t="s">
        <v>286</v>
      </c>
      <c r="E332" s="34"/>
      <c r="F332" s="35" t="s">
        <v>184</v>
      </c>
      <c r="G332" s="68" t="s">
        <v>485</v>
      </c>
      <c r="H332" s="58" t="s">
        <v>479</v>
      </c>
      <c r="I332" s="103" t="s">
        <v>578</v>
      </c>
      <c r="J332" s="103" t="s">
        <v>579</v>
      </c>
      <c r="K332" s="69" t="s">
        <v>486</v>
      </c>
      <c r="L332" s="86"/>
      <c r="O332" s="30" t="str">
        <f t="shared" si="11"/>
        <v>10.14 Przejścia międzywagonowe</v>
      </c>
    </row>
    <row r="333" spans="1:29" ht="14.5" customHeight="1">
      <c r="A333" s="166"/>
      <c r="B333" s="171"/>
      <c r="C333" s="33" t="s">
        <v>526</v>
      </c>
      <c r="D333" s="34" t="s">
        <v>288</v>
      </c>
      <c r="E333" s="34"/>
      <c r="F333" s="35" t="s">
        <v>184</v>
      </c>
      <c r="G333" s="67" t="s">
        <v>482</v>
      </c>
      <c r="H333" s="58" t="s">
        <v>479</v>
      </c>
      <c r="I333" s="103" t="s">
        <v>578</v>
      </c>
      <c r="J333" s="103" t="s">
        <v>579</v>
      </c>
      <c r="K333" s="58"/>
      <c r="L333" s="86"/>
      <c r="O333" s="30" t="str">
        <f t="shared" si="11"/>
        <v>10.15 Uszczelnienia drzwi i okien</v>
      </c>
    </row>
    <row r="334" spans="1:29" ht="14.5" customHeight="1">
      <c r="A334" s="166"/>
      <c r="B334" s="171"/>
      <c r="C334" s="33" t="s">
        <v>527</v>
      </c>
      <c r="D334" s="34" t="s">
        <v>290</v>
      </c>
      <c r="E334" s="34"/>
      <c r="F334" s="35" t="s">
        <v>264</v>
      </c>
      <c r="G334" s="66" t="s">
        <v>480</v>
      </c>
      <c r="H334" s="58" t="s">
        <v>479</v>
      </c>
      <c r="I334" s="103" t="s">
        <v>578</v>
      </c>
      <c r="J334" s="103" t="s">
        <v>579</v>
      </c>
      <c r="K334" s="58"/>
      <c r="L334" s="86"/>
      <c r="O334" s="30" t="str">
        <f t="shared" si="11"/>
        <v>10.16 Galanteria wagonowa</v>
      </c>
    </row>
    <row r="335" spans="1:29" ht="14.5" customHeight="1">
      <c r="A335" s="166"/>
      <c r="B335" s="171"/>
      <c r="C335" s="33" t="s">
        <v>528</v>
      </c>
      <c r="D335" s="34" t="s">
        <v>292</v>
      </c>
      <c r="E335" s="34"/>
      <c r="F335" s="35" t="s">
        <v>216</v>
      </c>
      <c r="G335" s="67" t="s">
        <v>482</v>
      </c>
      <c r="H335" s="87" t="str">
        <f>$H$244</f>
        <v>TAK</v>
      </c>
      <c r="I335" s="103" t="s">
        <v>578</v>
      </c>
      <c r="J335" s="103" t="s">
        <v>579</v>
      </c>
      <c r="K335" s="58"/>
      <c r="L335" s="86"/>
      <c r="O335" s="30" t="str">
        <f t="shared" si="11"/>
        <v>10.17 Sygnalizacja końca pociągu</v>
      </c>
    </row>
    <row r="336" spans="1:29" ht="14.5" customHeight="1">
      <c r="A336" s="166"/>
      <c r="B336" s="171"/>
      <c r="C336" s="82" t="s">
        <v>529</v>
      </c>
      <c r="D336" s="75" t="s">
        <v>294</v>
      </c>
      <c r="E336" s="34"/>
      <c r="F336" s="76">
        <v>16</v>
      </c>
      <c r="G336" s="78" t="s">
        <v>480</v>
      </c>
      <c r="H336" s="58" t="s">
        <v>479</v>
      </c>
      <c r="I336" s="103" t="s">
        <v>578</v>
      </c>
      <c r="J336" s="103" t="s">
        <v>579</v>
      </c>
      <c r="K336" s="77"/>
      <c r="L336" s="86"/>
      <c r="O336" s="30" t="str">
        <f t="shared" si="11"/>
        <v>10.18 Elementy złączne specjalne</v>
      </c>
    </row>
    <row r="337" spans="1:15" ht="15.5">
      <c r="A337" s="116"/>
      <c r="B337" s="119"/>
      <c r="C337" s="83" t="s">
        <v>530</v>
      </c>
      <c r="D337" s="79" t="s">
        <v>610</v>
      </c>
      <c r="E337" s="79"/>
      <c r="F337" s="76">
        <v>13</v>
      </c>
      <c r="G337" s="78" t="s">
        <v>480</v>
      </c>
      <c r="H337" s="58" t="s">
        <v>479</v>
      </c>
      <c r="I337" s="103" t="s">
        <v>578</v>
      </c>
      <c r="J337" s="103" t="s">
        <v>579</v>
      </c>
      <c r="K337" s="77"/>
      <c r="L337" s="86"/>
      <c r="O337" s="30" t="str">
        <f t="shared" si="11"/>
        <v>10.19 Przyciski np. do drzwi, przełączniki</v>
      </c>
    </row>
    <row r="338" spans="1:15" ht="14.5" customHeight="1">
      <c r="A338" s="175" t="s">
        <v>608</v>
      </c>
      <c r="B338" s="176"/>
      <c r="C338" s="176"/>
      <c r="D338" s="176"/>
      <c r="E338" s="176"/>
      <c r="F338" s="176"/>
      <c r="G338" s="176"/>
      <c r="H338" s="176"/>
      <c r="I338" s="176"/>
      <c r="J338" s="176"/>
      <c r="K338" s="176"/>
      <c r="L338" s="177"/>
      <c r="O338" s="30"/>
    </row>
    <row r="339" spans="1:15" ht="14.5" customHeight="1">
      <c r="A339" s="159" t="s">
        <v>628</v>
      </c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1"/>
    </row>
    <row r="340" spans="1:15">
      <c r="A340" s="162" t="s">
        <v>629</v>
      </c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4"/>
    </row>
    <row r="341" spans="1:15">
      <c r="L341" s="37"/>
    </row>
  </sheetData>
  <sheetProtection algorithmName="SHA-512" hashValue="pfiQmq7olPnBQOE2dIhAdjyDgD7M9B/HRE2HQQdjEhhRspG9FeUe+dY4/mmrUOdu474fBA327Z+5sN+nvZlMww==" saltValue="O3C0K0Ild1P/2zgM7N8pZw==" spinCount="100000" sheet="1" selectLockedCells="1"/>
  <autoFilter ref="A5:AC323" xr:uid="{00000000-0009-0000-0000-000001000000}"/>
  <mergeCells count="27">
    <mergeCell ref="B4:B5"/>
    <mergeCell ref="C4:C5"/>
    <mergeCell ref="D4:D5"/>
    <mergeCell ref="L4:L5"/>
    <mergeCell ref="A1:K1"/>
    <mergeCell ref="A2:K2"/>
    <mergeCell ref="J4:J5"/>
    <mergeCell ref="E4:E5"/>
    <mergeCell ref="F4:F5"/>
    <mergeCell ref="G4:G5"/>
    <mergeCell ref="H4:H5"/>
    <mergeCell ref="K4:K5"/>
    <mergeCell ref="C3:D3"/>
    <mergeCell ref="A4:A5"/>
    <mergeCell ref="A6:A60"/>
    <mergeCell ref="B7:B23"/>
    <mergeCell ref="B24:B29"/>
    <mergeCell ref="B30:B43"/>
    <mergeCell ref="B44:B59"/>
    <mergeCell ref="A339:L339"/>
    <mergeCell ref="A340:L340"/>
    <mergeCell ref="A61:A336"/>
    <mergeCell ref="B62:B162"/>
    <mergeCell ref="B168:B336"/>
    <mergeCell ref="K64:K66"/>
    <mergeCell ref="K170:K173"/>
    <mergeCell ref="A338:L338"/>
  </mergeCells>
  <conditionalFormatting sqref="P7:P144 P318:P321 P163:P316 P146:P161 P323">
    <cfRule type="duplicateValues" dxfId="4" priority="7"/>
  </conditionalFormatting>
  <conditionalFormatting sqref="P145">
    <cfRule type="duplicateValues" dxfId="3" priority="2"/>
  </conditionalFormatting>
  <conditionalFormatting sqref="P162">
    <cfRule type="duplicateValues" dxfId="2" priority="3"/>
  </conditionalFormatting>
  <conditionalFormatting sqref="P317">
    <cfRule type="duplicateValues" dxfId="1" priority="4"/>
  </conditionalFormatting>
  <conditionalFormatting sqref="P3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&amp;C_x000D_&amp;1#&amp;"Aptos"&amp;12&amp;K000000 Informacje do użytku służbowego</oddFooter>
  </headerFooter>
  <rowBreaks count="7" manualBreakCount="7">
    <brk id="43" max="11" man="1"/>
    <brk id="90" max="11" man="1"/>
    <brk id="184" max="11" man="1"/>
    <brk id="188" max="11" man="1"/>
    <brk id="237" max="11" man="1"/>
    <brk id="284" max="11" man="1"/>
    <brk id="4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10</vt:i4>
      </vt:variant>
    </vt:vector>
  </HeadingPairs>
  <TitlesOfParts>
    <vt:vector size="12" baseType="lpstr">
      <vt:lpstr>Druk</vt:lpstr>
      <vt:lpstr>Załącznik 2</vt:lpstr>
      <vt:lpstr>A.Materiały</vt:lpstr>
      <vt:lpstr>B.Podzespoły</vt:lpstr>
      <vt:lpstr>ędem</vt:lpstr>
      <vt:lpstr>IONE</vt:lpstr>
      <vt:lpstr>LEWY</vt:lpstr>
      <vt:lpstr>'Załącznik 2'!Obszar_wydruku</vt:lpstr>
      <vt:lpstr>onów</vt:lpstr>
      <vt:lpstr>óżne</vt:lpstr>
      <vt:lpstr>'Załącznik 2'!Tytuły_wydruku</vt:lpstr>
      <vt:lpstr>UWKI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Moricca Alessio</dc:creator>
  <cp:lastModifiedBy>Zapała Krzysztof</cp:lastModifiedBy>
  <cp:lastPrinted>2024-05-17T08:49:59Z</cp:lastPrinted>
  <dcterms:created xsi:type="dcterms:W3CDTF">2023-04-20T05:35:13Z</dcterms:created>
  <dcterms:modified xsi:type="dcterms:W3CDTF">2026-05-15T06:41:19Z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2025-11-27T11:53:19Z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882df7f8-d73e-47ad-a2a5-231d2979d884</vt:lpwstr>
  </property>
  <property fmtid="{D5CDD505-2E9C-101B-9397-08002B2CF9AE}" pid="8" name="MSIP_Label_3754cacb-0e56-4a94-949e-d8ad1657f7a9_ContentBits">
    <vt:lpwstr>2</vt:lpwstr>
  </property>
  <property fmtid="{D5CDD505-2E9C-101B-9397-08002B2CF9AE}" pid="9" name="MSIP_Label_3754cacb-0e56-4a94-949e-d8ad1657f7a9_Tag">
    <vt:lpwstr>10, 3, 0, 1</vt:lpwstr>
  </property>
</Properties>
</file>